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итание\ПИТАНИЕ 1-4 классы\меню\Меню новое 19.08.2020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Лист1!$B$1</definedName>
    <definedName name="_xlnm.Print_Area" localSheetId="0">Лист1!$A$1:$U$352</definedName>
  </definedNames>
  <calcPr calcId="152511"/>
</workbook>
</file>

<file path=xl/calcChain.xml><?xml version="1.0" encoding="utf-8"?>
<calcChain xmlns="http://schemas.openxmlformats.org/spreadsheetml/2006/main">
  <c r="H301" i="1" l="1"/>
  <c r="H232" i="1"/>
  <c r="H85" i="1"/>
  <c r="H341" i="1"/>
  <c r="H340" i="1"/>
  <c r="I339" i="1"/>
  <c r="H339" i="1"/>
  <c r="H336" i="1" l="1"/>
  <c r="H335" i="1"/>
  <c r="H332" i="1"/>
  <c r="H331" i="1"/>
  <c r="H330" i="1"/>
  <c r="H329" i="1"/>
  <c r="H328" i="1"/>
  <c r="H327" i="1"/>
  <c r="H326" i="1"/>
  <c r="I326" i="1" s="1"/>
  <c r="H338" i="1"/>
  <c r="H344" i="1"/>
  <c r="H343" i="1"/>
  <c r="I342" i="1"/>
  <c r="H342" i="1"/>
  <c r="H347" i="1"/>
  <c r="H346" i="1"/>
  <c r="H314" i="1"/>
  <c r="H313" i="1"/>
  <c r="I312" i="1"/>
  <c r="H312" i="1"/>
  <c r="H319" i="1"/>
  <c r="H318" i="1"/>
  <c r="H316" i="1"/>
  <c r="H315" i="1"/>
  <c r="H311" i="1"/>
  <c r="H300" i="1"/>
  <c r="H299" i="1"/>
  <c r="H298" i="1"/>
  <c r="H297" i="1"/>
  <c r="H296" i="1"/>
  <c r="H295" i="1"/>
  <c r="H294" i="1"/>
  <c r="H293" i="1"/>
  <c r="H292" i="1"/>
  <c r="H291" i="1"/>
  <c r="H290" i="1"/>
  <c r="I290" i="1" s="1"/>
  <c r="H280" i="1"/>
  <c r="H279" i="1"/>
  <c r="H278" i="1"/>
  <c r="H283" i="1"/>
  <c r="H282" i="1"/>
  <c r="H268" i="1"/>
  <c r="H267" i="1"/>
  <c r="H266" i="1"/>
  <c r="H265" i="1"/>
  <c r="H264" i="1"/>
  <c r="H263" i="1"/>
  <c r="H262" i="1"/>
  <c r="H261" i="1"/>
  <c r="H250" i="1"/>
  <c r="H249" i="1"/>
  <c r="H253" i="1"/>
  <c r="H252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12" i="1"/>
  <c r="H211" i="1"/>
  <c r="H210" i="1"/>
  <c r="I210" i="1" s="1"/>
  <c r="H219" i="1"/>
  <c r="H218" i="1"/>
  <c r="H216" i="1"/>
  <c r="H215" i="1"/>
  <c r="H214" i="1"/>
  <c r="H213" i="1"/>
  <c r="H209" i="1"/>
  <c r="H208" i="1"/>
  <c r="H207" i="1"/>
  <c r="H206" i="1"/>
  <c r="I206" i="1" s="1"/>
  <c r="H205" i="1"/>
  <c r="H204" i="1"/>
  <c r="H203" i="1"/>
  <c r="H202" i="1"/>
  <c r="H201" i="1"/>
  <c r="H200" i="1"/>
  <c r="H199" i="1"/>
  <c r="H180" i="1"/>
  <c r="H179" i="1"/>
  <c r="H177" i="1"/>
  <c r="H176" i="1"/>
  <c r="H175" i="1"/>
  <c r="I175" i="1" s="1"/>
  <c r="H192" i="1"/>
  <c r="H191" i="1"/>
  <c r="H189" i="1"/>
  <c r="H188" i="1"/>
  <c r="H187" i="1"/>
  <c r="H186" i="1"/>
  <c r="I186" i="1" s="1"/>
  <c r="H185" i="1"/>
  <c r="H184" i="1"/>
  <c r="H183" i="1"/>
  <c r="H182" i="1"/>
  <c r="I182" i="1" s="1"/>
  <c r="H174" i="1"/>
  <c r="H173" i="1"/>
  <c r="H172" i="1"/>
  <c r="H171" i="1"/>
  <c r="H170" i="1"/>
  <c r="H169" i="1"/>
  <c r="H168" i="1"/>
  <c r="H167" i="1"/>
  <c r="H166" i="1"/>
  <c r="H155" i="1"/>
  <c r="H154" i="1"/>
  <c r="H153" i="1"/>
  <c r="H160" i="1"/>
  <c r="H159" i="1"/>
  <c r="H152" i="1"/>
  <c r="H146" i="1"/>
  <c r="H145" i="1"/>
  <c r="H144" i="1"/>
  <c r="H143" i="1"/>
  <c r="H142" i="1"/>
  <c r="H141" i="1"/>
  <c r="H140" i="1"/>
  <c r="I140" i="1" s="1"/>
  <c r="H133" i="1"/>
  <c r="H132" i="1"/>
  <c r="H130" i="1"/>
  <c r="H129" i="1"/>
  <c r="H128" i="1"/>
  <c r="H127" i="1"/>
  <c r="I127" i="1" s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0" i="1"/>
  <c r="H99" i="1"/>
  <c r="H97" i="1"/>
  <c r="H96" i="1"/>
  <c r="H95" i="1"/>
  <c r="I95" i="1" s="1"/>
  <c r="H94" i="1"/>
  <c r="H93" i="1"/>
  <c r="H92" i="1"/>
  <c r="H91" i="1"/>
  <c r="H90" i="1"/>
  <c r="H89" i="1"/>
  <c r="H88" i="1"/>
  <c r="H87" i="1"/>
  <c r="H86" i="1"/>
  <c r="H84" i="1"/>
  <c r="H83" i="1"/>
  <c r="H82" i="1"/>
  <c r="H81" i="1"/>
  <c r="H80" i="1"/>
  <c r="H79" i="1"/>
  <c r="H78" i="1"/>
  <c r="H77" i="1"/>
  <c r="H71" i="1"/>
  <c r="H70" i="1"/>
  <c r="H68" i="1"/>
  <c r="H67" i="1"/>
  <c r="H66" i="1"/>
  <c r="I66" i="1" s="1"/>
  <c r="H65" i="1"/>
  <c r="H64" i="1"/>
  <c r="H63" i="1"/>
  <c r="H62" i="1"/>
  <c r="I62" i="1" s="1"/>
  <c r="H61" i="1"/>
  <c r="H60" i="1"/>
  <c r="H59" i="1"/>
  <c r="H58" i="1"/>
  <c r="H57" i="1"/>
  <c r="H56" i="1"/>
  <c r="H55" i="1"/>
  <c r="H54" i="1"/>
  <c r="H52" i="1"/>
  <c r="H51" i="1"/>
  <c r="H50" i="1"/>
  <c r="H49" i="1"/>
  <c r="H48" i="1"/>
  <c r="H47" i="1"/>
  <c r="H46" i="1"/>
  <c r="H45" i="1"/>
  <c r="I45" i="1" s="1"/>
  <c r="K348" i="1"/>
  <c r="L348" i="1"/>
  <c r="M348" i="1"/>
  <c r="N348" i="1"/>
  <c r="O348" i="1"/>
  <c r="P348" i="1"/>
  <c r="Q348" i="1"/>
  <c r="R348" i="1"/>
  <c r="S348" i="1"/>
  <c r="T348" i="1"/>
  <c r="U348" i="1"/>
  <c r="J348" i="1"/>
  <c r="U320" i="1"/>
  <c r="K320" i="1"/>
  <c r="L320" i="1"/>
  <c r="M320" i="1"/>
  <c r="N320" i="1"/>
  <c r="O320" i="1"/>
  <c r="P320" i="1"/>
  <c r="Q320" i="1"/>
  <c r="R320" i="1"/>
  <c r="S320" i="1"/>
  <c r="T320" i="1"/>
  <c r="J320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J72" i="1"/>
  <c r="K72" i="1"/>
  <c r="L72" i="1"/>
  <c r="M72" i="1"/>
  <c r="N72" i="1"/>
  <c r="O72" i="1"/>
  <c r="P72" i="1"/>
  <c r="Q72" i="1"/>
  <c r="R72" i="1"/>
  <c r="S72" i="1"/>
  <c r="T72" i="1"/>
  <c r="U72" i="1"/>
  <c r="H157" i="1"/>
  <c r="H156" i="1"/>
  <c r="H151" i="1"/>
  <c r="H150" i="1"/>
  <c r="H149" i="1"/>
  <c r="H148" i="1"/>
  <c r="H147" i="1"/>
  <c r="H269" i="1"/>
  <c r="H270" i="1"/>
  <c r="H271" i="1"/>
  <c r="H272" i="1"/>
  <c r="H273" i="1"/>
  <c r="H274" i="1"/>
  <c r="H275" i="1"/>
  <c r="H276" i="1"/>
  <c r="H277" i="1"/>
  <c r="H308" i="1"/>
  <c r="H307" i="1"/>
  <c r="T349" i="1" l="1"/>
  <c r="T350" i="1" s="1"/>
  <c r="P349" i="1"/>
  <c r="P350" i="1" s="1"/>
  <c r="L349" i="1"/>
  <c r="L350" i="1" s="1"/>
  <c r="I52" i="1"/>
  <c r="I92" i="1"/>
  <c r="I108" i="1"/>
  <c r="I199" i="1"/>
  <c r="I239" i="1"/>
  <c r="I249" i="1"/>
  <c r="I261" i="1"/>
  <c r="I278" i="1"/>
  <c r="I166" i="1"/>
  <c r="I214" i="1"/>
  <c r="I232" i="1"/>
  <c r="I315" i="1"/>
  <c r="I119" i="1"/>
  <c r="I153" i="1"/>
  <c r="I156" i="1"/>
  <c r="I85" i="1"/>
  <c r="I77" i="1"/>
  <c r="U349" i="1"/>
  <c r="U350" i="1" s="1"/>
  <c r="Q349" i="1"/>
  <c r="Q350" i="1" s="1"/>
  <c r="M349" i="1"/>
  <c r="M350" i="1" s="1"/>
  <c r="R349" i="1"/>
  <c r="R350" i="1" s="1"/>
  <c r="N349" i="1"/>
  <c r="N350" i="1" s="1"/>
  <c r="J349" i="1"/>
  <c r="J350" i="1" s="1"/>
  <c r="S349" i="1"/>
  <c r="S350" i="1" s="1"/>
  <c r="O349" i="1"/>
  <c r="O350" i="1" s="1"/>
  <c r="K349" i="1"/>
  <c r="K350" i="1" s="1"/>
  <c r="I147" i="1"/>
  <c r="I269" i="1"/>
  <c r="I220" i="1" l="1"/>
  <c r="I193" i="1"/>
  <c r="I134" i="1"/>
  <c r="I72" i="1"/>
  <c r="I161" i="1"/>
  <c r="I101" i="1"/>
  <c r="H306" i="1" l="1"/>
  <c r="H310" i="1" l="1"/>
  <c r="H305" i="1"/>
  <c r="H304" i="1"/>
  <c r="H302" i="1"/>
  <c r="I301" i="1" s="1"/>
  <c r="H337" i="1"/>
  <c r="H334" i="1"/>
  <c r="H333" i="1"/>
  <c r="H230" i="1"/>
  <c r="H229" i="1"/>
  <c r="H228" i="1"/>
  <c r="H227" i="1"/>
  <c r="I284" i="1"/>
  <c r="I333" i="1" l="1"/>
  <c r="I227" i="1"/>
  <c r="I348" i="1" l="1"/>
  <c r="I254" i="1"/>
  <c r="I320" i="1"/>
  <c r="I349" i="1" l="1"/>
  <c r="I350" i="1" s="1"/>
</calcChain>
</file>

<file path=xl/sharedStrings.xml><?xml version="1.0" encoding="utf-8"?>
<sst xmlns="http://schemas.openxmlformats.org/spreadsheetml/2006/main" count="414" uniqueCount="146">
  <si>
    <t>ДЕНЬ ПЕРВЫЙ</t>
  </si>
  <si>
    <t>нетто</t>
  </si>
  <si>
    <t>продукты</t>
  </si>
  <si>
    <t>Цена за 1 кг</t>
  </si>
  <si>
    <t>Стоимость единицы</t>
  </si>
  <si>
    <t>Стоимость блюда</t>
  </si>
  <si>
    <t>молоко</t>
  </si>
  <si>
    <t>сахар</t>
  </si>
  <si>
    <t>масло сливочное</t>
  </si>
  <si>
    <t>вода</t>
  </si>
  <si>
    <t>ОБЕД</t>
  </si>
  <si>
    <t>картофель</t>
  </si>
  <si>
    <t>морковь</t>
  </si>
  <si>
    <t>говядина</t>
  </si>
  <si>
    <t>хлеб пшеничный</t>
  </si>
  <si>
    <t>хлеб ржаной</t>
  </si>
  <si>
    <t>свекла</t>
  </si>
  <si>
    <t>О Б Е Д</t>
  </si>
  <si>
    <t>горох</t>
  </si>
  <si>
    <t>лук репчатый</t>
  </si>
  <si>
    <t>суп картофельный</t>
  </si>
  <si>
    <t>сухари</t>
  </si>
  <si>
    <t xml:space="preserve">     О Б Е Д</t>
  </si>
  <si>
    <t>Всего в день</t>
  </si>
  <si>
    <t>масса</t>
  </si>
  <si>
    <t>брутто</t>
  </si>
  <si>
    <t>пюре картофельное</t>
  </si>
  <si>
    <t>суп картофельный с бобовыми</t>
  </si>
  <si>
    <t>бульон или вода</t>
  </si>
  <si>
    <t>суп картофельный с макаронными изделиями</t>
  </si>
  <si>
    <t>лавровый лист</t>
  </si>
  <si>
    <t>фасоль</t>
  </si>
  <si>
    <t>сухофрукты</t>
  </si>
  <si>
    <t>мука пшеничная</t>
  </si>
  <si>
    <t>томатное пюре</t>
  </si>
  <si>
    <t>рыба, тушенная в томате с овощами</t>
  </si>
  <si>
    <t>сухари панировочные</t>
  </si>
  <si>
    <t>суп картофельный с крупой</t>
  </si>
  <si>
    <t>крупа рисовая</t>
  </si>
  <si>
    <t>капуста тушеная</t>
  </si>
  <si>
    <t>масло растительное</t>
  </si>
  <si>
    <t>щи из свежей капусты с картофелем</t>
  </si>
  <si>
    <t>капуста свежая</t>
  </si>
  <si>
    <t>кисель из сухофруктов</t>
  </si>
  <si>
    <t>кислота лимонная</t>
  </si>
  <si>
    <t>петрушка</t>
  </si>
  <si>
    <t>стоимость</t>
  </si>
  <si>
    <t>химический состав</t>
  </si>
  <si>
    <t xml:space="preserve">белки </t>
  </si>
  <si>
    <t>жиры</t>
  </si>
  <si>
    <t>углеводы</t>
  </si>
  <si>
    <t>энергетическая ценность (ккал)</t>
  </si>
  <si>
    <t>№ рецептуры</t>
  </si>
  <si>
    <t>прием пищи, наименование блюда</t>
  </si>
  <si>
    <t>масса порции</t>
  </si>
  <si>
    <t>витамины (мг)</t>
  </si>
  <si>
    <t>B1</t>
  </si>
  <si>
    <t>C</t>
  </si>
  <si>
    <t>A</t>
  </si>
  <si>
    <t>E</t>
  </si>
  <si>
    <t>Ca</t>
  </si>
  <si>
    <t>P</t>
  </si>
  <si>
    <t>Mg</t>
  </si>
  <si>
    <t>Fe</t>
  </si>
  <si>
    <t>минеральные вещества (мг)</t>
  </si>
  <si>
    <t>ДЕНЬ ВТОРОЙ</t>
  </si>
  <si>
    <t>ДЕНЬ ТРЕТИЙ</t>
  </si>
  <si>
    <t>ДЕНЬ ЧЕТВЕРТЫЙ</t>
  </si>
  <si>
    <t>ДЕНЬ ПЯТЫЙ</t>
  </si>
  <si>
    <t>ДЕНЬ ШЕСТОЙ</t>
  </si>
  <si>
    <t>ДЕНЬ СЕДЬМОЙ</t>
  </si>
  <si>
    <t>ДЕНЬ ВОСЬМОЙ</t>
  </si>
  <si>
    <t>ДЕНЬ ДЕВЯТЫЙ</t>
  </si>
  <si>
    <t>ДЕНЬ ДЕСЯТЫЙ</t>
  </si>
  <si>
    <t>итого</t>
  </si>
  <si>
    <t>СОГЛАСОВАНО:</t>
  </si>
  <si>
    <t>УТВЕРЖДАЮ:</t>
  </si>
  <si>
    <t>Роспотребнадзора по Ставропольскому краю</t>
  </si>
  <si>
    <t>в Ипатовском районе</t>
  </si>
  <si>
    <t>________________</t>
  </si>
  <si>
    <t>_________________________</t>
  </si>
  <si>
    <t>____________________________</t>
  </si>
  <si>
    <t>крупа гречневая</t>
  </si>
  <si>
    <t>напиток лимонный</t>
  </si>
  <si>
    <t>лимоны</t>
  </si>
  <si>
    <t>2020г.</t>
  </si>
  <si>
    <t>50/50</t>
  </si>
  <si>
    <t xml:space="preserve"> начальник  ТО Управления</t>
  </si>
  <si>
    <t>Ю.А. Сенатенко</t>
  </si>
  <si>
    <t>Петровский городской округ</t>
  </si>
  <si>
    <t>сметана</t>
  </si>
  <si>
    <t>мука</t>
  </si>
  <si>
    <t>каша пшеничная рассыпчатая</t>
  </si>
  <si>
    <t>икра кабачковая</t>
  </si>
  <si>
    <t>итого за 10 дней</t>
  </si>
  <si>
    <t>80\50</t>
  </si>
  <si>
    <t>мясо птицы</t>
  </si>
  <si>
    <t>макаронные изделия</t>
  </si>
  <si>
    <t>печень по-строгановски</t>
  </si>
  <si>
    <t>печень говяжья</t>
  </si>
  <si>
    <t>Примерное меню школьных обедов</t>
  </si>
  <si>
    <t>для обучающихся 1-4 классов</t>
  </si>
  <si>
    <t>Разработано на основании:</t>
  </si>
  <si>
    <t>1.</t>
  </si>
  <si>
    <t>Методических рекомендаций по организации питания обучащихся общеобразовательных организаций МР 2.4.0179-20</t>
  </si>
  <si>
    <t>2.</t>
  </si>
  <si>
    <t>"Сборника рецептур на продукцию для обучающихся во всех образовательных учреждениях " Дели плюс 2015 год/ под ред. М.П.Могильного, В.А. Тутельяна</t>
  </si>
  <si>
    <t>3.</t>
  </si>
  <si>
    <t>"Сборника рецептур блюд и кулинарных изделий для питания детей в дошкольных организациях " Дели плюс 2014 год/ под ред. М.П.Могильного, В.А. Тутельяна</t>
  </si>
  <si>
    <t>4.</t>
  </si>
  <si>
    <t>"Сборник технологических нормативов, рецептур блюд и кулинарных изделий для дошкольных организаций и детских оздоровительных учреждений" Уральский РЦП, по ред. Перевалова А.Я., г.Пермь, 2011г</t>
  </si>
  <si>
    <t>соль йодированная</t>
  </si>
  <si>
    <t>минтай потрошенный без головы</t>
  </si>
  <si>
    <t>раствор лимонной кислоты</t>
  </si>
  <si>
    <t>соль йодировання</t>
  </si>
  <si>
    <t>компот из смеси сухофруктов</t>
  </si>
  <si>
    <t>20</t>
  </si>
  <si>
    <t>овощи натуральные свежие в нарезке</t>
  </si>
  <si>
    <t>котлета</t>
  </si>
  <si>
    <t>молоко или вода</t>
  </si>
  <si>
    <t>биточки</t>
  </si>
  <si>
    <t>202/203</t>
  </si>
  <si>
    <t>макаронные изделия отварные с маслом</t>
  </si>
  <si>
    <t>борщ с капустой и картофелем со сметаной</t>
  </si>
  <si>
    <t>250/10</t>
  </si>
  <si>
    <t>плов из птицы</t>
  </si>
  <si>
    <t>бройлер-цыпленок</t>
  </si>
  <si>
    <t>крахмал картофелный</t>
  </si>
  <si>
    <t>картофель отварной</t>
  </si>
  <si>
    <t>гуляш</t>
  </si>
  <si>
    <t>суп из овощей со сметаной</t>
  </si>
  <si>
    <t>горошек зеленый консервированный</t>
  </si>
  <si>
    <t>каша гречневая рассыпчатая</t>
  </si>
  <si>
    <t>птица, тушеная в соусе</t>
  </si>
  <si>
    <t>80/15</t>
  </si>
  <si>
    <t>соус сметанный</t>
  </si>
  <si>
    <t>Вода</t>
  </si>
  <si>
    <t>капуста свежая белокочанная</t>
  </si>
  <si>
    <t xml:space="preserve">томатное пюре </t>
  </si>
  <si>
    <t>рагу из птицы</t>
  </si>
  <si>
    <t>шницель с соусом сметанным</t>
  </si>
  <si>
    <t>птица отварная</t>
  </si>
  <si>
    <t>бройлер цыпленок</t>
  </si>
  <si>
    <t>крупа пшеничная</t>
  </si>
  <si>
    <t xml:space="preserve">Директор МКОУ СОШ №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</si>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</sst>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&quot;р.&quot;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0" fontId="3" fillId="0" borderId="0" xfId="0" applyNumberFormat="1" applyFont="1" applyAlignment="1"/>
    <xf numFmtId="0" fontId="3" fillId="0" borderId="0" xfId="0" applyNumberFormat="1" applyFont="1"/>
    <xf numFmtId="0" fontId="5" fillId="0" borderId="0" xfId="0" applyNumberFormat="1" applyFont="1"/>
    <xf numFmtId="0" fontId="2" fillId="0" borderId="1" xfId="0" applyNumberFormat="1" applyFont="1" applyBorder="1" applyAlignment="1">
      <alignment horizontal="center" vertical="top" wrapText="1"/>
    </xf>
    <xf numFmtId="165" fontId="2" fillId="0" borderId="1" xfId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165" fontId="4" fillId="0" borderId="1" xfId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65" fontId="4" fillId="0" borderId="1" xfId="1" applyFont="1" applyBorder="1" applyAlignment="1">
      <alignment vertical="top" wrapText="1"/>
    </xf>
    <xf numFmtId="165" fontId="4" fillId="0" borderId="0" xfId="1" applyFont="1" applyBorder="1" applyAlignment="1">
      <alignment horizontal="center" vertical="top" wrapText="1"/>
    </xf>
    <xf numFmtId="165" fontId="4" fillId="0" borderId="0" xfId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 wrapText="1"/>
    </xf>
    <xf numFmtId="165" fontId="4" fillId="0" borderId="1" xfId="1" applyFont="1" applyBorder="1" applyAlignment="1">
      <alignment horizontal="center" vertical="top" shrinkToFit="1"/>
    </xf>
    <xf numFmtId="0" fontId="5" fillId="0" borderId="1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Alignment="1"/>
    <xf numFmtId="0" fontId="10" fillId="0" borderId="0" xfId="0" applyNumberFormat="1" applyFont="1" applyAlignment="1"/>
    <xf numFmtId="0" fontId="7" fillId="0" borderId="0" xfId="0" applyNumberFormat="1" applyFont="1" applyAlignment="1"/>
    <xf numFmtId="0" fontId="1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/>
    <xf numFmtId="0" fontId="11" fillId="0" borderId="0" xfId="0" applyNumberFormat="1" applyFont="1" applyAlignment="1"/>
    <xf numFmtId="0" fontId="11" fillId="0" borderId="6" xfId="0" applyNumberFormat="1" applyFont="1" applyBorder="1" applyAlignment="1"/>
    <xf numFmtId="0" fontId="9" fillId="0" borderId="0" xfId="0" applyNumberFormat="1" applyFont="1" applyAlignment="1">
      <alignment horizontal="left"/>
    </xf>
    <xf numFmtId="0" fontId="11" fillId="0" borderId="0" xfId="0" applyNumberFormat="1" applyFont="1" applyBorder="1" applyAlignment="1"/>
    <xf numFmtId="0" fontId="9" fillId="0" borderId="0" xfId="0" applyNumberFormat="1" applyFont="1" applyAlignment="1">
      <alignment horizontal="right"/>
    </xf>
    <xf numFmtId="0" fontId="1" fillId="0" borderId="0" xfId="0" applyNumberFormat="1" applyFont="1"/>
    <xf numFmtId="0" fontId="1" fillId="0" borderId="0" xfId="0" applyNumberFormat="1" applyFont="1" applyBorder="1"/>
    <xf numFmtId="0" fontId="1" fillId="0" borderId="0" xfId="0" applyNumberFormat="1" applyFont="1" applyAlignment="1">
      <alignment horizontal="center"/>
    </xf>
    <xf numFmtId="165" fontId="5" fillId="0" borderId="1" xfId="0" applyNumberFormat="1" applyFont="1" applyBorder="1"/>
    <xf numFmtId="0" fontId="4" fillId="0" borderId="1" xfId="1" applyNumberFormat="1" applyFont="1" applyBorder="1" applyAlignment="1">
      <alignment horizontal="center" vertical="top" wrapText="1"/>
    </xf>
    <xf numFmtId="165" fontId="2" fillId="0" borderId="1" xfId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center" vertical="top" wrapText="1"/>
    </xf>
    <xf numFmtId="0" fontId="9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0" xfId="0" applyNumberFormat="1" applyBorder="1"/>
    <xf numFmtId="0" fontId="2" fillId="0" borderId="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0" fontId="0" fillId="0" borderId="1" xfId="0" applyNumberFormat="1" applyBorder="1"/>
    <xf numFmtId="0" fontId="2" fillId="0" borderId="1" xfId="0" applyNumberFormat="1" applyFont="1" applyBorder="1" applyAlignment="1">
      <alignment horizontal="center" vertical="top" wrapText="1"/>
    </xf>
    <xf numFmtId="165" fontId="2" fillId="0" borderId="1" xfId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165" fontId="2" fillId="0" borderId="1" xfId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/>
    <xf numFmtId="2" fontId="4" fillId="0" borderId="0" xfId="1" applyNumberFormat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shrinkToFit="1"/>
    </xf>
    <xf numFmtId="0" fontId="2" fillId="0" borderId="1" xfId="0" applyNumberFormat="1" applyFont="1" applyBorder="1" applyAlignment="1">
      <alignment horizontal="center" vertical="top" wrapText="1"/>
    </xf>
    <xf numFmtId="165" fontId="2" fillId="0" borderId="3" xfId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165" fontId="2" fillId="0" borderId="1" xfId="1" applyFont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0" fontId="7" fillId="0" borderId="0" xfId="0" applyNumberFormat="1" applyFont="1"/>
    <xf numFmtId="0" fontId="0" fillId="0" borderId="0" xfId="0" applyNumberFormat="1" applyAlignment="1"/>
    <xf numFmtId="167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65" fontId="13" fillId="0" borderId="1" xfId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164" fontId="13" fillId="0" borderId="1" xfId="1" applyNumberFormat="1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vertical="top" wrapText="1"/>
    </xf>
    <xf numFmtId="0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165" fontId="2" fillId="0" borderId="2" xfId="1" applyFont="1" applyBorder="1" applyAlignment="1">
      <alignment horizontal="center" vertical="top" wrapText="1"/>
    </xf>
    <xf numFmtId="165" fontId="2" fillId="0" borderId="4" xfId="1" applyFont="1" applyBorder="1" applyAlignment="1">
      <alignment horizontal="center" vertical="top" wrapText="1"/>
    </xf>
    <xf numFmtId="165" fontId="2" fillId="0" borderId="3" xfId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1" fillId="0" borderId="3" xfId="0" applyNumberFormat="1" applyFont="1" applyBorder="1" applyAlignment="1">
      <alignment horizontal="center" vertical="justify"/>
    </xf>
    <xf numFmtId="0" fontId="0" fillId="0" borderId="2" xfId="0" applyNumberFormat="1" applyFont="1" applyBorder="1" applyAlignment="1">
      <alignment horizontal="center" vertical="justify"/>
    </xf>
    <xf numFmtId="0" fontId="0" fillId="0" borderId="4" xfId="0" applyNumberFormat="1" applyFont="1" applyBorder="1" applyAlignment="1">
      <alignment horizontal="center" vertical="justify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165" fontId="2" fillId="0" borderId="1" xfId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 wrapText="1"/>
    </xf>
    <xf numFmtId="0" fontId="9" fillId="0" borderId="0" xfId="0" applyNumberFormat="1" applyFont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justify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165" fontId="13" fillId="0" borderId="2" xfId="1" applyFont="1" applyBorder="1" applyAlignment="1">
      <alignment horizontal="center" vertical="top" wrapText="1"/>
    </xf>
    <xf numFmtId="165" fontId="13" fillId="0" borderId="4" xfId="1" applyFont="1" applyBorder="1" applyAlignment="1">
      <alignment horizontal="center" vertical="top" wrapText="1"/>
    </xf>
    <xf numFmtId="165" fontId="13" fillId="0" borderId="3" xfId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2"/>
  <sheetViews>
    <sheetView tabSelected="1" view="pageBreakPreview" zoomScaleNormal="75" zoomScaleSheetLayoutView="100" workbookViewId="0">
      <selection activeCell="O9" sqref="O9:O10"/>
    </sheetView>
  </sheetViews>
  <sheetFormatPr defaultColWidth="9.109375" defaultRowHeight="13.2" x14ac:dyDescent="0.25"/>
  <cols>
    <col min="1" max="1" width="7.109375" style="5" customWidth="1"/>
    <col min="2" max="2" width="22.5546875" style="5" customWidth="1"/>
    <col min="3" max="3" width="8.5546875" style="5" customWidth="1"/>
    <col min="4" max="4" width="18.44140625" style="5" customWidth="1"/>
    <col min="5" max="5" width="8.109375" style="5" customWidth="1"/>
    <col min="6" max="6" width="7.6640625" style="5" customWidth="1"/>
    <col min="7" max="7" width="8.109375" style="5" customWidth="1"/>
    <col min="8" max="8" width="7.6640625" style="5" customWidth="1"/>
    <col min="9" max="9" width="9.5546875" style="5" customWidth="1"/>
    <col min="10" max="10" width="7.88671875" style="5" customWidth="1"/>
    <col min="11" max="11" width="7.44140625" style="5" customWidth="1"/>
    <col min="12" max="12" width="8.44140625" style="5" customWidth="1"/>
    <col min="13" max="13" width="9.109375" style="5"/>
    <col min="14" max="15" width="7.5546875" style="5" customWidth="1"/>
    <col min="16" max="16" width="6.6640625" style="5" customWidth="1"/>
    <col min="17" max="17" width="6.5546875" style="5" customWidth="1"/>
    <col min="18" max="18" width="8.88671875" style="5" customWidth="1"/>
    <col min="19" max="19" width="8.5546875" style="5" customWidth="1"/>
    <col min="20" max="20" width="8.44140625" style="5" customWidth="1"/>
    <col min="21" max="21" width="6.6640625" style="5" customWidth="1"/>
    <col min="22" max="16384" width="9.109375" style="5"/>
  </cols>
  <sheetData>
    <row r="1" spans="2:22" s="3" customFormat="1" ht="13.8" x14ac:dyDescent="0.3">
      <c r="B1" s="89"/>
      <c r="C1" s="89"/>
      <c r="D1" s="2"/>
      <c r="H1" s="1"/>
    </row>
    <row r="2" spans="2:22" s="20" customFormat="1" ht="15.6" x14ac:dyDescent="0.3">
      <c r="B2" s="21" t="s">
        <v>75</v>
      </c>
      <c r="C2" s="21"/>
      <c r="D2" s="21"/>
      <c r="E2" s="22"/>
      <c r="F2" s="22"/>
      <c r="G2" s="22"/>
      <c r="H2" s="23"/>
      <c r="I2" s="22"/>
      <c r="J2" s="22"/>
      <c r="K2" s="22"/>
      <c r="L2" s="22"/>
      <c r="M2" s="22"/>
      <c r="N2" s="23" t="s">
        <v>76</v>
      </c>
      <c r="O2" s="22"/>
      <c r="P2" s="22"/>
      <c r="Q2" s="22"/>
    </row>
    <row r="3" spans="2:22" s="20" customFormat="1" ht="13.8" x14ac:dyDescent="0.25">
      <c r="B3" s="99" t="s">
        <v>87</v>
      </c>
      <c r="C3" s="99"/>
      <c r="D3" s="25"/>
      <c r="E3" s="26"/>
      <c r="F3" s="26"/>
      <c r="G3" s="26"/>
      <c r="H3" s="24"/>
      <c r="I3" s="26"/>
      <c r="J3" s="26"/>
      <c r="M3" s="26"/>
      <c r="N3" s="39" t="s">
        <v>144</v>
      </c>
      <c r="O3" s="26"/>
      <c r="P3" s="26"/>
    </row>
    <row r="4" spans="2:22" s="20" customFormat="1" ht="13.8" x14ac:dyDescent="0.25">
      <c r="B4" s="25" t="s">
        <v>77</v>
      </c>
      <c r="C4" s="26"/>
      <c r="D4" s="26"/>
      <c r="E4" s="26"/>
      <c r="F4" s="26"/>
      <c r="G4" s="26"/>
      <c r="H4" s="24"/>
      <c r="I4" s="26"/>
      <c r="J4" s="26"/>
      <c r="M4" s="26"/>
      <c r="N4" s="24"/>
      <c r="O4" s="26"/>
      <c r="P4" s="26"/>
    </row>
    <row r="5" spans="2:22" s="20" customFormat="1" ht="13.8" x14ac:dyDescent="0.25">
      <c r="B5" s="99" t="s">
        <v>78</v>
      </c>
      <c r="C5" s="99"/>
      <c r="D5" s="26"/>
      <c r="E5" s="26"/>
      <c r="F5" s="26"/>
      <c r="G5" s="26"/>
      <c r="H5" s="24"/>
      <c r="I5" s="26"/>
      <c r="J5" s="26"/>
      <c r="M5" s="26"/>
      <c r="N5" s="24"/>
      <c r="O5" s="26"/>
      <c r="P5" s="26"/>
    </row>
    <row r="6" spans="2:22" s="20" customFormat="1" ht="13.8" x14ac:dyDescent="0.25">
      <c r="B6" s="24"/>
      <c r="C6" s="26"/>
      <c r="D6" s="26"/>
      <c r="E6" s="26"/>
      <c r="F6" s="26"/>
      <c r="G6" s="26"/>
      <c r="H6" s="26"/>
      <c r="I6" s="26"/>
      <c r="J6" s="26"/>
      <c r="M6" s="26"/>
      <c r="N6" s="26"/>
      <c r="O6" s="26"/>
      <c r="P6" s="26"/>
    </row>
    <row r="7" spans="2:22" s="20" customFormat="1" ht="13.8" x14ac:dyDescent="0.25">
      <c r="B7" s="27"/>
      <c r="C7" s="28" t="s">
        <v>88</v>
      </c>
      <c r="D7" s="26"/>
      <c r="E7" s="26"/>
      <c r="F7" s="29"/>
      <c r="G7" s="29"/>
      <c r="H7" s="29"/>
      <c r="I7" s="30"/>
      <c r="J7" s="26" t="s">
        <v>79</v>
      </c>
      <c r="M7" s="29"/>
      <c r="N7" s="26"/>
      <c r="O7" s="30" t="s">
        <v>145</v>
      </c>
      <c r="P7" s="26"/>
    </row>
    <row r="8" spans="2:22" s="31" customFormat="1" ht="13.8" x14ac:dyDescent="0.3">
      <c r="B8" s="1"/>
      <c r="F8" s="32"/>
      <c r="G8" s="32"/>
      <c r="H8" s="32"/>
      <c r="L8" s="32"/>
      <c r="M8" s="32"/>
      <c r="N8" s="32"/>
    </row>
    <row r="9" spans="2:22" s="31" customFormat="1" ht="13.8" x14ac:dyDescent="0.3">
      <c r="B9" s="1" t="s">
        <v>80</v>
      </c>
      <c r="C9" s="40" t="s">
        <v>85</v>
      </c>
      <c r="F9" s="32"/>
      <c r="G9" s="32"/>
      <c r="H9" s="32"/>
      <c r="J9" s="31" t="s">
        <v>81</v>
      </c>
      <c r="L9" s="32"/>
      <c r="M9" s="32"/>
      <c r="N9" s="41" t="s">
        <v>85</v>
      </c>
    </row>
    <row r="10" spans="2:22" s="31" customFormat="1" ht="13.8" x14ac:dyDescent="0.3">
      <c r="B10" s="1"/>
      <c r="F10" s="32"/>
      <c r="G10" s="32"/>
      <c r="H10" s="32"/>
    </row>
    <row r="11" spans="2:22" s="31" customFormat="1" ht="13.8" x14ac:dyDescent="0.3">
      <c r="B11" s="1"/>
      <c r="F11" s="32"/>
      <c r="G11" s="32"/>
      <c r="H11" s="32"/>
    </row>
    <row r="12" spans="2:22" s="31" customFormat="1" ht="13.8" x14ac:dyDescent="0.3">
      <c r="B12" s="1"/>
    </row>
    <row r="13" spans="2:22" s="31" customFormat="1" ht="13.8" x14ac:dyDescent="0.3">
      <c r="B13" s="1"/>
    </row>
    <row r="14" spans="2:22" s="31" customFormat="1" ht="12" customHeight="1" x14ac:dyDescent="0.3">
      <c r="B14" s="1"/>
    </row>
    <row r="15" spans="2:22" s="31" customFormat="1" ht="21" customHeight="1" x14ac:dyDescent="0.3">
      <c r="B15" s="71" t="s">
        <v>100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</row>
    <row r="16" spans="2:22" s="31" customFormat="1" ht="12.75" customHeight="1" x14ac:dyDescent="0.25"/>
    <row r="17" spans="1:22" s="31" customFormat="1" ht="12.75" customHeight="1" x14ac:dyDescent="0.25">
      <c r="B17" s="72" t="s">
        <v>101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</row>
    <row r="18" spans="1:22" s="31" customFormat="1" ht="12.75" customHeight="1" x14ac:dyDescent="0.2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22" s="31" customFormat="1" ht="12.75" customHeight="1" x14ac:dyDescent="0.2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22" s="31" customFormat="1" ht="12.75" customHeight="1" x14ac:dyDescent="0.2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22" s="31" customFormat="1" ht="12.75" customHeight="1" x14ac:dyDescent="0.2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22" s="31" customFormat="1" ht="12.75" customHeight="1" x14ac:dyDescent="0.25">
      <c r="B22" s="59" t="s">
        <v>102</v>
      </c>
    </row>
    <row r="23" spans="1:22" s="31" customFormat="1" ht="12.75" customHeight="1" x14ac:dyDescent="0.25">
      <c r="A23" s="58" t="s">
        <v>103</v>
      </c>
      <c r="B23" s="60" t="s">
        <v>104</v>
      </c>
      <c r="C23" s="20"/>
      <c r="D23" s="20"/>
      <c r="E23" s="20"/>
      <c r="F23" s="20"/>
      <c r="G23" s="20"/>
      <c r="H23" s="20"/>
      <c r="I23" s="20"/>
      <c r="J23" s="20"/>
      <c r="K23" s="20"/>
    </row>
    <row r="24" spans="1:22" s="31" customFormat="1" ht="12.75" customHeight="1" x14ac:dyDescent="0.25">
      <c r="A24" s="58" t="s">
        <v>105</v>
      </c>
      <c r="B24" s="73" t="s">
        <v>106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1:22" s="31" customFormat="1" ht="12.75" customHeight="1" x14ac:dyDescent="0.25">
      <c r="A25" s="58" t="s">
        <v>107</v>
      </c>
      <c r="B25" s="73" t="s">
        <v>108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2" s="31" customFormat="1" ht="12.75" customHeight="1" x14ac:dyDescent="0.25">
      <c r="A26" s="58" t="s">
        <v>109</v>
      </c>
      <c r="B26" s="73" t="s">
        <v>110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1:22" s="31" customFormat="1" ht="12.75" customHeight="1" x14ac:dyDescent="0.2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22" s="31" customFormat="1" ht="12.75" customHeight="1" x14ac:dyDescent="0.2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22" s="31" customFormat="1" ht="12.75" customHeight="1" x14ac:dyDescent="0.2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22" s="31" customFormat="1" ht="12.75" customHeight="1" x14ac:dyDescent="0.2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22" s="31" customFormat="1" ht="12.75" customHeight="1" x14ac:dyDescent="0.25">
      <c r="B31" s="33"/>
      <c r="C31" s="33"/>
      <c r="D31" s="33"/>
      <c r="E31" s="33"/>
      <c r="F31" s="33"/>
      <c r="G31" s="33"/>
      <c r="H31" s="33"/>
      <c r="I31" s="33"/>
      <c r="J31" s="43" t="s">
        <v>89</v>
      </c>
      <c r="K31" s="33"/>
      <c r="L31" s="33"/>
      <c r="M31" s="33"/>
      <c r="N31" s="33"/>
      <c r="O31" s="33"/>
      <c r="P31" s="33"/>
      <c r="Q31" s="33"/>
    </row>
    <row r="32" spans="1:22" s="3" customFormat="1" ht="13.8" x14ac:dyDescent="0.3">
      <c r="B32" s="1"/>
      <c r="C32" s="1"/>
      <c r="D32" s="2"/>
      <c r="H32" s="1"/>
    </row>
    <row r="33" spans="1:21" s="3" customFormat="1" ht="13.8" x14ac:dyDescent="0.3">
      <c r="B33" s="49"/>
      <c r="C33" s="49"/>
      <c r="D33" s="2"/>
      <c r="H33" s="49"/>
    </row>
    <row r="34" spans="1:21" s="3" customFormat="1" ht="13.8" x14ac:dyDescent="0.3">
      <c r="B34" s="49"/>
      <c r="C34" s="49"/>
      <c r="D34" s="2"/>
      <c r="H34" s="49"/>
    </row>
    <row r="35" spans="1:21" s="3" customFormat="1" ht="13.8" x14ac:dyDescent="0.3">
      <c r="B35" s="49"/>
      <c r="C35" s="49"/>
      <c r="D35" s="2"/>
      <c r="H35" s="49"/>
    </row>
    <row r="36" spans="1:21" s="3" customFormat="1" ht="13.8" x14ac:dyDescent="0.3">
      <c r="B36" s="49"/>
      <c r="C36" s="49"/>
      <c r="D36" s="2"/>
      <c r="H36" s="49"/>
    </row>
    <row r="37" spans="1:21" s="3" customFormat="1" ht="13.8" x14ac:dyDescent="0.3">
      <c r="B37" s="1"/>
      <c r="C37" s="1"/>
      <c r="D37" s="2"/>
      <c r="H37" s="1"/>
    </row>
    <row r="38" spans="1:21" s="3" customFormat="1" x14ac:dyDescent="0.25"/>
    <row r="39" spans="1:21" s="3" customFormat="1" ht="13.8" x14ac:dyDescent="0.25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8"/>
    </row>
    <row r="40" spans="1:21" s="3" customFormat="1" x14ac:dyDescent="0.25">
      <c r="A40" s="100" t="s">
        <v>52</v>
      </c>
      <c r="B40" s="103" t="s">
        <v>53</v>
      </c>
      <c r="C40" s="104" t="s">
        <v>54</v>
      </c>
      <c r="D40" s="103" t="s">
        <v>2</v>
      </c>
      <c r="E40" s="103" t="s">
        <v>24</v>
      </c>
      <c r="F40" s="103"/>
      <c r="G40" s="107" t="s">
        <v>46</v>
      </c>
      <c r="H40" s="108"/>
      <c r="I40" s="109"/>
      <c r="J40" s="113" t="s">
        <v>47</v>
      </c>
      <c r="K40" s="114"/>
      <c r="L40" s="115"/>
      <c r="M40" s="100" t="s">
        <v>51</v>
      </c>
      <c r="N40" s="119" t="s">
        <v>55</v>
      </c>
      <c r="O40" s="120"/>
      <c r="P40" s="120"/>
      <c r="Q40" s="121"/>
      <c r="R40" s="119" t="s">
        <v>64</v>
      </c>
      <c r="S40" s="120"/>
      <c r="T40" s="120"/>
      <c r="U40" s="121"/>
    </row>
    <row r="41" spans="1:21" s="3" customFormat="1" x14ac:dyDescent="0.25">
      <c r="A41" s="101"/>
      <c r="B41" s="103"/>
      <c r="C41" s="105"/>
      <c r="D41" s="103"/>
      <c r="E41" s="103"/>
      <c r="F41" s="103"/>
      <c r="G41" s="110"/>
      <c r="H41" s="111"/>
      <c r="I41" s="112"/>
      <c r="J41" s="116"/>
      <c r="K41" s="117"/>
      <c r="L41" s="118"/>
      <c r="M41" s="101"/>
      <c r="N41" s="122"/>
      <c r="O41" s="123"/>
      <c r="P41" s="123"/>
      <c r="Q41" s="124"/>
      <c r="R41" s="122"/>
      <c r="S41" s="123"/>
      <c r="T41" s="123"/>
      <c r="U41" s="124"/>
    </row>
    <row r="42" spans="1:21" s="3" customFormat="1" ht="41.4" x14ac:dyDescent="0.25">
      <c r="A42" s="102"/>
      <c r="B42" s="103"/>
      <c r="C42" s="106"/>
      <c r="D42" s="103"/>
      <c r="E42" s="50" t="s">
        <v>25</v>
      </c>
      <c r="F42" s="50" t="s">
        <v>1</v>
      </c>
      <c r="G42" s="50" t="s">
        <v>3</v>
      </c>
      <c r="H42" s="50" t="s">
        <v>4</v>
      </c>
      <c r="I42" s="50" t="s">
        <v>5</v>
      </c>
      <c r="J42" s="17" t="s">
        <v>48</v>
      </c>
      <c r="K42" s="17" t="s">
        <v>49</v>
      </c>
      <c r="L42" s="17" t="s">
        <v>50</v>
      </c>
      <c r="M42" s="102"/>
      <c r="N42" s="17" t="s">
        <v>56</v>
      </c>
      <c r="O42" s="17" t="s">
        <v>57</v>
      </c>
      <c r="P42" s="17" t="s">
        <v>58</v>
      </c>
      <c r="Q42" s="17" t="s">
        <v>59</v>
      </c>
      <c r="R42" s="17" t="s">
        <v>60</v>
      </c>
      <c r="S42" s="17" t="s">
        <v>61</v>
      </c>
      <c r="T42" s="17" t="s">
        <v>62</v>
      </c>
      <c r="U42" s="17" t="s">
        <v>63</v>
      </c>
    </row>
    <row r="43" spans="1:21" s="3" customFormat="1" ht="15.6" x14ac:dyDescent="0.3">
      <c r="A43" s="92" t="s">
        <v>0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4"/>
    </row>
    <row r="44" spans="1:21" s="4" customFormat="1" ht="13.8" x14ac:dyDescent="0.25">
      <c r="A44" s="86" t="s">
        <v>17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8"/>
    </row>
    <row r="45" spans="1:21" s="4" customFormat="1" ht="12.75" customHeight="1" x14ac:dyDescent="0.3">
      <c r="A45" s="90">
        <v>102</v>
      </c>
      <c r="B45" s="90" t="s">
        <v>27</v>
      </c>
      <c r="C45" s="90">
        <v>250</v>
      </c>
      <c r="D45" s="56" t="s">
        <v>11</v>
      </c>
      <c r="E45" s="56">
        <v>66.7</v>
      </c>
      <c r="F45" s="56">
        <v>50</v>
      </c>
      <c r="G45" s="57">
        <v>19</v>
      </c>
      <c r="H45" s="61">
        <f t="shared" ref="H45:H68" si="0">E45*G45/1000</f>
        <v>1.2672999999999999</v>
      </c>
      <c r="I45" s="91">
        <f>H45+H46+H47+H48+H49+H50+H51</f>
        <v>3.0125499999999996</v>
      </c>
      <c r="J45" s="125">
        <v>9.83</v>
      </c>
      <c r="K45" s="125">
        <v>8.8800000000000008</v>
      </c>
      <c r="L45" s="125">
        <v>16.8</v>
      </c>
      <c r="M45" s="125">
        <v>169.34</v>
      </c>
      <c r="N45" s="125">
        <v>0</v>
      </c>
      <c r="O45" s="125">
        <v>11.17</v>
      </c>
      <c r="P45" s="125">
        <v>0</v>
      </c>
      <c r="Q45" s="125">
        <v>0</v>
      </c>
      <c r="R45" s="125">
        <v>45.82</v>
      </c>
      <c r="S45" s="125">
        <v>0</v>
      </c>
      <c r="T45" s="125">
        <v>35.479999999999997</v>
      </c>
      <c r="U45" s="125">
        <v>4.55</v>
      </c>
    </row>
    <row r="46" spans="1:21" s="4" customFormat="1" ht="12.75" customHeight="1" x14ac:dyDescent="0.3">
      <c r="A46" s="90"/>
      <c r="B46" s="90"/>
      <c r="C46" s="90"/>
      <c r="D46" s="56" t="s">
        <v>18</v>
      </c>
      <c r="E46" s="56">
        <v>20.25</v>
      </c>
      <c r="F46" s="56">
        <v>20</v>
      </c>
      <c r="G46" s="57">
        <v>30</v>
      </c>
      <c r="H46" s="61">
        <f t="shared" si="0"/>
        <v>0.60750000000000004</v>
      </c>
      <c r="I46" s="91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21" s="4" customFormat="1" ht="12.75" customHeight="1" x14ac:dyDescent="0.3">
      <c r="A47" s="90"/>
      <c r="B47" s="90"/>
      <c r="C47" s="90"/>
      <c r="D47" s="56" t="s">
        <v>19</v>
      </c>
      <c r="E47" s="56">
        <v>12</v>
      </c>
      <c r="F47" s="56">
        <v>10</v>
      </c>
      <c r="G47" s="57">
        <v>26</v>
      </c>
      <c r="H47" s="61">
        <f t="shared" si="0"/>
        <v>0.312</v>
      </c>
      <c r="I47" s="91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</row>
    <row r="48" spans="1:21" s="4" customFormat="1" ht="12.75" customHeight="1" x14ac:dyDescent="0.3">
      <c r="A48" s="90"/>
      <c r="B48" s="90"/>
      <c r="C48" s="90"/>
      <c r="D48" s="56" t="s">
        <v>12</v>
      </c>
      <c r="E48" s="56">
        <v>15.75</v>
      </c>
      <c r="F48" s="56">
        <v>12.5</v>
      </c>
      <c r="G48" s="57">
        <v>25</v>
      </c>
      <c r="H48" s="61">
        <f t="shared" si="0"/>
        <v>0.39374999999999999</v>
      </c>
      <c r="I48" s="91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</row>
    <row r="49" spans="1:21" s="4" customFormat="1" ht="12.75" customHeight="1" x14ac:dyDescent="0.3">
      <c r="A49" s="90"/>
      <c r="B49" s="90"/>
      <c r="C49" s="90"/>
      <c r="D49" s="56" t="s">
        <v>40</v>
      </c>
      <c r="E49" s="56">
        <v>5</v>
      </c>
      <c r="F49" s="56">
        <v>5</v>
      </c>
      <c r="G49" s="57">
        <v>84</v>
      </c>
      <c r="H49" s="61">
        <f t="shared" si="0"/>
        <v>0.42</v>
      </c>
      <c r="I49" s="91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</row>
    <row r="50" spans="1:21" s="4" customFormat="1" ht="12.75" customHeight="1" x14ac:dyDescent="0.3">
      <c r="A50" s="90"/>
      <c r="B50" s="90"/>
      <c r="C50" s="90"/>
      <c r="D50" s="56" t="s">
        <v>9</v>
      </c>
      <c r="E50" s="56">
        <v>175</v>
      </c>
      <c r="F50" s="56">
        <v>175</v>
      </c>
      <c r="G50" s="57"/>
      <c r="H50" s="61">
        <f t="shared" si="0"/>
        <v>0</v>
      </c>
      <c r="I50" s="91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</row>
    <row r="51" spans="1:21" s="4" customFormat="1" ht="12.75" customHeight="1" x14ac:dyDescent="0.3">
      <c r="A51" s="90"/>
      <c r="B51" s="90"/>
      <c r="C51" s="90"/>
      <c r="D51" s="56" t="s">
        <v>111</v>
      </c>
      <c r="E51" s="56">
        <v>1</v>
      </c>
      <c r="F51" s="56">
        <v>1</v>
      </c>
      <c r="G51" s="57">
        <v>12</v>
      </c>
      <c r="H51" s="61">
        <f t="shared" si="0"/>
        <v>1.2E-2</v>
      </c>
      <c r="I51" s="91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</row>
    <row r="52" spans="1:21" s="4" customFormat="1" ht="12.75" customHeight="1" x14ac:dyDescent="0.25">
      <c r="A52" s="75">
        <v>229</v>
      </c>
      <c r="B52" s="75" t="s">
        <v>35</v>
      </c>
      <c r="C52" s="75">
        <v>80</v>
      </c>
      <c r="D52" s="56" t="s">
        <v>112</v>
      </c>
      <c r="E52" s="56">
        <v>72</v>
      </c>
      <c r="F52" s="56">
        <v>59</v>
      </c>
      <c r="G52" s="57">
        <v>156</v>
      </c>
      <c r="H52" s="57">
        <f t="shared" si="0"/>
        <v>11.231999999999999</v>
      </c>
      <c r="I52" s="78">
        <f>H52+H54+H55+H56+H57+H58+H59+H60+H61</f>
        <v>13.334800000000001</v>
      </c>
      <c r="J52" s="125">
        <v>9.01</v>
      </c>
      <c r="K52" s="125">
        <v>4.04</v>
      </c>
      <c r="L52" s="125">
        <v>40.36</v>
      </c>
      <c r="M52" s="125">
        <v>84</v>
      </c>
      <c r="N52" s="125">
        <v>7.0000000000000007E-2</v>
      </c>
      <c r="O52" s="125">
        <v>2.11</v>
      </c>
      <c r="P52" s="125">
        <v>0</v>
      </c>
      <c r="Q52" s="125">
        <v>0</v>
      </c>
      <c r="R52" s="125">
        <v>29.63</v>
      </c>
      <c r="S52" s="125">
        <v>0</v>
      </c>
      <c r="T52" s="125">
        <v>0</v>
      </c>
      <c r="U52" s="125">
        <v>0.62</v>
      </c>
    </row>
    <row r="53" spans="1:21" s="4" customFormat="1" ht="12.75" customHeight="1" x14ac:dyDescent="0.25">
      <c r="A53" s="76"/>
      <c r="B53" s="76"/>
      <c r="C53" s="76"/>
      <c r="D53" s="56" t="s">
        <v>9</v>
      </c>
      <c r="E53" s="56">
        <v>15</v>
      </c>
      <c r="F53" s="56">
        <v>15</v>
      </c>
      <c r="G53" s="57"/>
      <c r="H53" s="57"/>
      <c r="I53" s="79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</row>
    <row r="54" spans="1:21" s="4" customFormat="1" ht="12.75" customHeight="1" x14ac:dyDescent="0.25">
      <c r="A54" s="76"/>
      <c r="B54" s="76"/>
      <c r="C54" s="76"/>
      <c r="D54" s="56" t="s">
        <v>12</v>
      </c>
      <c r="E54" s="56">
        <v>11</v>
      </c>
      <c r="F54" s="56">
        <v>9</v>
      </c>
      <c r="G54" s="57">
        <v>18</v>
      </c>
      <c r="H54" s="57">
        <f t="shared" si="0"/>
        <v>0.19800000000000001</v>
      </c>
      <c r="I54" s="79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</row>
    <row r="55" spans="1:21" s="4" customFormat="1" ht="12.75" customHeight="1" x14ac:dyDescent="0.25">
      <c r="A55" s="76"/>
      <c r="B55" s="76"/>
      <c r="C55" s="76"/>
      <c r="D55" s="56" t="s">
        <v>19</v>
      </c>
      <c r="E55" s="56">
        <v>8</v>
      </c>
      <c r="F55" s="56">
        <v>7</v>
      </c>
      <c r="G55" s="57">
        <v>26</v>
      </c>
      <c r="H55" s="57">
        <f t="shared" si="0"/>
        <v>0.20799999999999999</v>
      </c>
      <c r="I55" s="79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</row>
    <row r="56" spans="1:21" s="4" customFormat="1" ht="12.75" customHeight="1" x14ac:dyDescent="0.25">
      <c r="A56" s="76"/>
      <c r="B56" s="76"/>
      <c r="C56" s="76"/>
      <c r="D56" s="56" t="s">
        <v>34</v>
      </c>
      <c r="E56" s="56">
        <v>1.6</v>
      </c>
      <c r="F56" s="56">
        <v>1.6</v>
      </c>
      <c r="G56" s="57">
        <v>120</v>
      </c>
      <c r="H56" s="57">
        <f t="shared" si="0"/>
        <v>0.192</v>
      </c>
      <c r="I56" s="79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</row>
    <row r="57" spans="1:21" s="4" customFormat="1" ht="12.75" customHeight="1" x14ac:dyDescent="0.25">
      <c r="A57" s="76"/>
      <c r="B57" s="76"/>
      <c r="C57" s="76"/>
      <c r="D57" s="56" t="s">
        <v>40</v>
      </c>
      <c r="E57" s="56">
        <v>5</v>
      </c>
      <c r="F57" s="56">
        <v>5</v>
      </c>
      <c r="G57" s="57">
        <v>84</v>
      </c>
      <c r="H57" s="57">
        <f t="shared" si="0"/>
        <v>0.42</v>
      </c>
      <c r="I57" s="79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</row>
    <row r="58" spans="1:21" s="4" customFormat="1" ht="12.75" customHeight="1" x14ac:dyDescent="0.25">
      <c r="A58" s="76"/>
      <c r="B58" s="76"/>
      <c r="C58" s="76"/>
      <c r="D58" s="56" t="s">
        <v>113</v>
      </c>
      <c r="E58" s="56">
        <v>4</v>
      </c>
      <c r="F58" s="56">
        <v>4</v>
      </c>
      <c r="G58" s="57">
        <v>240</v>
      </c>
      <c r="H58" s="57">
        <f t="shared" si="0"/>
        <v>0.96</v>
      </c>
      <c r="I58" s="79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</row>
    <row r="59" spans="1:21" s="4" customFormat="1" ht="12.75" customHeight="1" x14ac:dyDescent="0.25">
      <c r="A59" s="76"/>
      <c r="B59" s="76"/>
      <c r="C59" s="76"/>
      <c r="D59" s="56" t="s">
        <v>7</v>
      </c>
      <c r="E59" s="56">
        <v>3.2</v>
      </c>
      <c r="F59" s="56">
        <v>3.2</v>
      </c>
      <c r="G59" s="57">
        <v>34</v>
      </c>
      <c r="H59" s="57">
        <f t="shared" si="0"/>
        <v>0.10880000000000001</v>
      </c>
      <c r="I59" s="79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</row>
    <row r="60" spans="1:21" s="4" customFormat="1" ht="12.75" customHeight="1" x14ac:dyDescent="0.25">
      <c r="A60" s="76"/>
      <c r="B60" s="76"/>
      <c r="C60" s="76"/>
      <c r="D60" s="56" t="s">
        <v>30</v>
      </c>
      <c r="E60" s="56">
        <v>0.02</v>
      </c>
      <c r="F60" s="56">
        <v>0.02</v>
      </c>
      <c r="G60" s="57">
        <v>200</v>
      </c>
      <c r="H60" s="57">
        <f t="shared" si="0"/>
        <v>4.0000000000000001E-3</v>
      </c>
      <c r="I60" s="79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</row>
    <row r="61" spans="1:21" s="4" customFormat="1" ht="12.75" customHeight="1" x14ac:dyDescent="0.25">
      <c r="A61" s="77"/>
      <c r="B61" s="77"/>
      <c r="C61" s="77"/>
      <c r="D61" s="56" t="s">
        <v>114</v>
      </c>
      <c r="E61" s="56">
        <v>1</v>
      </c>
      <c r="F61" s="56">
        <v>1</v>
      </c>
      <c r="G61" s="57">
        <v>12</v>
      </c>
      <c r="H61" s="57">
        <f t="shared" si="0"/>
        <v>1.2E-2</v>
      </c>
      <c r="I61" s="80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4" customFormat="1" ht="12.75" customHeight="1" x14ac:dyDescent="0.25">
      <c r="A62" s="75">
        <v>312</v>
      </c>
      <c r="B62" s="75" t="s">
        <v>26</v>
      </c>
      <c r="C62" s="75">
        <v>150</v>
      </c>
      <c r="D62" s="56" t="s">
        <v>11</v>
      </c>
      <c r="E62" s="56">
        <v>175.5</v>
      </c>
      <c r="F62" s="56">
        <v>132</v>
      </c>
      <c r="G62" s="57">
        <v>19</v>
      </c>
      <c r="H62" s="57">
        <f t="shared" si="0"/>
        <v>3.3344999999999998</v>
      </c>
      <c r="I62" s="78">
        <f>H62+H63+H64+H65</f>
        <v>8.0609999999999999</v>
      </c>
      <c r="J62" s="75">
        <v>3.26</v>
      </c>
      <c r="K62" s="75">
        <v>9.6199999999999992</v>
      </c>
      <c r="L62" s="75">
        <v>18.89</v>
      </c>
      <c r="M62" s="75">
        <v>181.5</v>
      </c>
      <c r="N62" s="75">
        <v>0</v>
      </c>
      <c r="O62" s="75">
        <v>18.690000000000001</v>
      </c>
      <c r="P62" s="75">
        <v>0</v>
      </c>
      <c r="Q62" s="75">
        <v>0</v>
      </c>
      <c r="R62" s="81">
        <v>43.74</v>
      </c>
      <c r="S62" s="81">
        <v>0</v>
      </c>
      <c r="T62" s="81">
        <v>28.77</v>
      </c>
      <c r="U62" s="81">
        <v>1.08</v>
      </c>
    </row>
    <row r="63" spans="1:21" s="4" customFormat="1" ht="12.75" customHeight="1" x14ac:dyDescent="0.25">
      <c r="A63" s="76"/>
      <c r="B63" s="76"/>
      <c r="C63" s="76"/>
      <c r="D63" s="56" t="s">
        <v>6</v>
      </c>
      <c r="E63" s="56">
        <v>24</v>
      </c>
      <c r="F63" s="56">
        <v>24</v>
      </c>
      <c r="G63" s="57">
        <v>48</v>
      </c>
      <c r="H63" s="57">
        <f t="shared" si="0"/>
        <v>1.1519999999999999</v>
      </c>
      <c r="I63" s="79"/>
      <c r="J63" s="76"/>
      <c r="K63" s="76"/>
      <c r="L63" s="76"/>
      <c r="M63" s="76"/>
      <c r="N63" s="76"/>
      <c r="O63" s="76"/>
      <c r="P63" s="76"/>
      <c r="Q63" s="76"/>
      <c r="R63" s="82"/>
      <c r="S63" s="82"/>
      <c r="T63" s="82"/>
      <c r="U63" s="82"/>
    </row>
    <row r="64" spans="1:21" s="4" customFormat="1" ht="12.75" customHeight="1" x14ac:dyDescent="0.25">
      <c r="A64" s="76"/>
      <c r="B64" s="76"/>
      <c r="C64" s="76"/>
      <c r="D64" s="56" t="s">
        <v>8</v>
      </c>
      <c r="E64" s="56">
        <v>7.5</v>
      </c>
      <c r="F64" s="56">
        <v>7.5</v>
      </c>
      <c r="G64" s="57">
        <v>475</v>
      </c>
      <c r="H64" s="57">
        <f t="shared" si="0"/>
        <v>3.5625</v>
      </c>
      <c r="I64" s="79"/>
      <c r="J64" s="76"/>
      <c r="K64" s="76"/>
      <c r="L64" s="76"/>
      <c r="M64" s="76"/>
      <c r="N64" s="76"/>
      <c r="O64" s="76"/>
      <c r="P64" s="76"/>
      <c r="Q64" s="76"/>
      <c r="R64" s="82"/>
      <c r="S64" s="82"/>
      <c r="T64" s="82"/>
      <c r="U64" s="82"/>
    </row>
    <row r="65" spans="1:21" s="4" customFormat="1" ht="12.75" customHeight="1" x14ac:dyDescent="0.25">
      <c r="A65" s="77"/>
      <c r="B65" s="77"/>
      <c r="C65" s="77"/>
      <c r="D65" s="56" t="s">
        <v>114</v>
      </c>
      <c r="E65" s="56">
        <v>1</v>
      </c>
      <c r="F65" s="56">
        <v>1</v>
      </c>
      <c r="G65" s="57">
        <v>12</v>
      </c>
      <c r="H65" s="57">
        <f t="shared" si="0"/>
        <v>1.2E-2</v>
      </c>
      <c r="I65" s="80"/>
      <c r="J65" s="77"/>
      <c r="K65" s="77"/>
      <c r="L65" s="77"/>
      <c r="M65" s="77"/>
      <c r="N65" s="77"/>
      <c r="O65" s="77"/>
      <c r="P65" s="77"/>
      <c r="Q65" s="77"/>
      <c r="R65" s="83"/>
      <c r="S65" s="83"/>
      <c r="T65" s="83"/>
      <c r="U65" s="83"/>
    </row>
    <row r="66" spans="1:21" s="4" customFormat="1" ht="12.75" customHeight="1" x14ac:dyDescent="0.25">
      <c r="A66" s="90">
        <v>349</v>
      </c>
      <c r="B66" s="90" t="s">
        <v>115</v>
      </c>
      <c r="C66" s="90">
        <v>200</v>
      </c>
      <c r="D66" s="56" t="s">
        <v>32</v>
      </c>
      <c r="E66" s="56">
        <v>20</v>
      </c>
      <c r="F66" s="56">
        <v>25</v>
      </c>
      <c r="G66" s="57">
        <v>70</v>
      </c>
      <c r="H66" s="57">
        <f t="shared" si="0"/>
        <v>1.4</v>
      </c>
      <c r="I66" s="91">
        <f>H66+H67+H68</f>
        <v>2.1280000000000001</v>
      </c>
      <c r="J66" s="75">
        <v>0.66</v>
      </c>
      <c r="K66" s="75">
        <v>0.09</v>
      </c>
      <c r="L66" s="75">
        <v>32.01</v>
      </c>
      <c r="M66" s="75">
        <v>132.80000000000001</v>
      </c>
      <c r="N66" s="75">
        <v>0</v>
      </c>
      <c r="O66" s="75">
        <v>0.73</v>
      </c>
      <c r="P66" s="75">
        <v>0</v>
      </c>
      <c r="Q66" s="75">
        <v>0</v>
      </c>
      <c r="R66" s="84">
        <v>32.479999999999997</v>
      </c>
      <c r="S66" s="84">
        <v>0</v>
      </c>
      <c r="T66" s="84">
        <v>17.46</v>
      </c>
      <c r="U66" s="84">
        <v>0.7</v>
      </c>
    </row>
    <row r="67" spans="1:21" s="4" customFormat="1" ht="12.75" customHeight="1" x14ac:dyDescent="0.25">
      <c r="A67" s="90"/>
      <c r="B67" s="90"/>
      <c r="C67" s="90"/>
      <c r="D67" s="56" t="s">
        <v>7</v>
      </c>
      <c r="E67" s="56">
        <v>20</v>
      </c>
      <c r="F67" s="56">
        <v>20</v>
      </c>
      <c r="G67" s="57">
        <v>34</v>
      </c>
      <c r="H67" s="57">
        <f t="shared" si="0"/>
        <v>0.68</v>
      </c>
      <c r="I67" s="91"/>
      <c r="J67" s="76"/>
      <c r="K67" s="76"/>
      <c r="L67" s="76"/>
      <c r="M67" s="76"/>
      <c r="N67" s="76"/>
      <c r="O67" s="76"/>
      <c r="P67" s="76"/>
      <c r="Q67" s="76"/>
      <c r="R67" s="85"/>
      <c r="S67" s="85"/>
      <c r="T67" s="85"/>
      <c r="U67" s="85"/>
    </row>
    <row r="68" spans="1:21" s="4" customFormat="1" ht="12.75" customHeight="1" x14ac:dyDescent="0.25">
      <c r="A68" s="90"/>
      <c r="B68" s="90"/>
      <c r="C68" s="90"/>
      <c r="D68" s="56" t="s">
        <v>44</v>
      </c>
      <c r="E68" s="56">
        <v>0.2</v>
      </c>
      <c r="F68" s="56">
        <v>0.2</v>
      </c>
      <c r="G68" s="57">
        <v>240</v>
      </c>
      <c r="H68" s="57">
        <f t="shared" si="0"/>
        <v>4.8000000000000001E-2</v>
      </c>
      <c r="I68" s="91"/>
      <c r="J68" s="76"/>
      <c r="K68" s="76"/>
      <c r="L68" s="76"/>
      <c r="M68" s="76"/>
      <c r="N68" s="76"/>
      <c r="O68" s="76"/>
      <c r="P68" s="76"/>
      <c r="Q68" s="76"/>
      <c r="R68" s="85"/>
      <c r="S68" s="85"/>
      <c r="T68" s="85"/>
      <c r="U68" s="85"/>
    </row>
    <row r="69" spans="1:21" s="4" customFormat="1" ht="12.75" customHeight="1" x14ac:dyDescent="0.25">
      <c r="A69" s="90"/>
      <c r="B69" s="90"/>
      <c r="C69" s="90"/>
      <c r="D69" s="56" t="s">
        <v>9</v>
      </c>
      <c r="E69" s="56">
        <v>200</v>
      </c>
      <c r="F69" s="56">
        <v>200</v>
      </c>
      <c r="G69" s="57"/>
      <c r="H69" s="57"/>
      <c r="I69" s="91"/>
      <c r="J69" s="76"/>
      <c r="K69" s="76"/>
      <c r="L69" s="76"/>
      <c r="M69" s="76"/>
      <c r="N69" s="76"/>
      <c r="O69" s="76"/>
      <c r="P69" s="76"/>
      <c r="Q69" s="76"/>
      <c r="R69" s="85"/>
      <c r="S69" s="85"/>
      <c r="T69" s="85"/>
      <c r="U69" s="85"/>
    </row>
    <row r="70" spans="1:21" s="4" customFormat="1" ht="12.75" customHeight="1" x14ac:dyDescent="0.25">
      <c r="A70" s="56"/>
      <c r="B70" s="56" t="s">
        <v>14</v>
      </c>
      <c r="C70" s="62" t="s">
        <v>116</v>
      </c>
      <c r="D70" s="56" t="s">
        <v>14</v>
      </c>
      <c r="E70" s="56">
        <v>20</v>
      </c>
      <c r="F70" s="56">
        <v>20</v>
      </c>
      <c r="G70" s="57">
        <v>30</v>
      </c>
      <c r="H70" s="57">
        <f t="shared" ref="H70:H71" si="1">E70*G70/1000</f>
        <v>0.6</v>
      </c>
      <c r="I70" s="57">
        <v>0.6</v>
      </c>
      <c r="J70" s="56">
        <v>0.67</v>
      </c>
      <c r="K70" s="56">
        <v>0.44</v>
      </c>
      <c r="L70" s="56">
        <v>8.3800000000000008</v>
      </c>
      <c r="M70" s="19">
        <v>42.8</v>
      </c>
      <c r="N70" s="63">
        <v>0.02</v>
      </c>
      <c r="O70" s="63">
        <v>0</v>
      </c>
      <c r="P70" s="63">
        <v>0</v>
      </c>
      <c r="Q70" s="63">
        <v>0</v>
      </c>
      <c r="R70" s="64">
        <v>4</v>
      </c>
      <c r="S70" s="64">
        <v>13</v>
      </c>
      <c r="T70" s="64">
        <v>2.8</v>
      </c>
      <c r="U70" s="64">
        <v>0.18</v>
      </c>
    </row>
    <row r="71" spans="1:21" s="4" customFormat="1" ht="12.75" customHeight="1" x14ac:dyDescent="0.25">
      <c r="A71" s="56"/>
      <c r="B71" s="56" t="s">
        <v>15</v>
      </c>
      <c r="C71" s="56">
        <v>30</v>
      </c>
      <c r="D71" s="56" t="s">
        <v>15</v>
      </c>
      <c r="E71" s="56">
        <v>30</v>
      </c>
      <c r="F71" s="56">
        <v>30</v>
      </c>
      <c r="G71" s="57">
        <v>40</v>
      </c>
      <c r="H71" s="57">
        <f t="shared" si="1"/>
        <v>1.2</v>
      </c>
      <c r="I71" s="55">
        <v>1.2</v>
      </c>
      <c r="J71" s="56">
        <v>2.6</v>
      </c>
      <c r="K71" s="56">
        <v>1</v>
      </c>
      <c r="L71" s="56">
        <v>12.8</v>
      </c>
      <c r="M71" s="19">
        <v>77.7</v>
      </c>
      <c r="N71" s="63">
        <v>8.6999999999999993</v>
      </c>
      <c r="O71" s="63">
        <v>0.1</v>
      </c>
      <c r="P71" s="63">
        <v>0</v>
      </c>
      <c r="Q71" s="63">
        <v>0.7</v>
      </c>
      <c r="R71" s="64">
        <v>2.2000000000000002</v>
      </c>
      <c r="S71" s="64">
        <v>3</v>
      </c>
      <c r="T71" s="64">
        <v>0</v>
      </c>
      <c r="U71" s="64">
        <v>4.7</v>
      </c>
    </row>
    <row r="72" spans="1:21" s="4" customFormat="1" ht="12.75" customHeight="1" x14ac:dyDescent="0.25">
      <c r="A72" s="16"/>
      <c r="B72" s="8" t="s">
        <v>74</v>
      </c>
      <c r="C72" s="8"/>
      <c r="D72" s="8"/>
      <c r="E72" s="8"/>
      <c r="F72" s="8"/>
      <c r="G72" s="9"/>
      <c r="H72" s="9"/>
      <c r="I72" s="9">
        <f>SUM(I45:I71)</f>
        <v>28.336350000000003</v>
      </c>
      <c r="J72" s="35">
        <f t="shared" ref="J72:U72" si="2">SUM(J45:J71)</f>
        <v>26.030000000000005</v>
      </c>
      <c r="K72" s="35">
        <f t="shared" si="2"/>
        <v>24.07</v>
      </c>
      <c r="L72" s="35">
        <f t="shared" si="2"/>
        <v>129.24</v>
      </c>
      <c r="M72" s="35">
        <f t="shared" si="2"/>
        <v>688.1400000000001</v>
      </c>
      <c r="N72" s="35">
        <f t="shared" si="2"/>
        <v>8.7899999999999991</v>
      </c>
      <c r="O72" s="35">
        <f t="shared" si="2"/>
        <v>32.799999999999997</v>
      </c>
      <c r="P72" s="35">
        <f t="shared" si="2"/>
        <v>0</v>
      </c>
      <c r="Q72" s="35">
        <f t="shared" si="2"/>
        <v>0.7</v>
      </c>
      <c r="R72" s="35">
        <f t="shared" si="2"/>
        <v>157.86999999999998</v>
      </c>
      <c r="S72" s="35">
        <f t="shared" si="2"/>
        <v>16</v>
      </c>
      <c r="T72" s="35">
        <f t="shared" si="2"/>
        <v>84.51</v>
      </c>
      <c r="U72" s="35">
        <f t="shared" si="2"/>
        <v>11.83</v>
      </c>
    </row>
    <row r="73" spans="1:21" s="4" customFormat="1" ht="12.75" customHeight="1" x14ac:dyDescent="0.3">
      <c r="B73" s="49"/>
    </row>
    <row r="74" spans="1:21" s="4" customFormat="1" ht="12.75" customHeight="1" x14ac:dyDescent="0.3">
      <c r="B74" s="49"/>
    </row>
    <row r="75" spans="1:21" s="4" customFormat="1" ht="18" customHeight="1" x14ac:dyDescent="0.3">
      <c r="A75" s="92" t="s">
        <v>65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4"/>
    </row>
    <row r="76" spans="1:21" s="4" customFormat="1" ht="12.75" customHeight="1" x14ac:dyDescent="0.25">
      <c r="A76" s="86" t="s">
        <v>17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8"/>
    </row>
    <row r="77" spans="1:21" s="4" customFormat="1" ht="12.75" customHeight="1" x14ac:dyDescent="0.3">
      <c r="A77" s="90">
        <v>102</v>
      </c>
      <c r="B77" s="90" t="s">
        <v>27</v>
      </c>
      <c r="C77" s="90">
        <v>250</v>
      </c>
      <c r="D77" s="56" t="s">
        <v>11</v>
      </c>
      <c r="E77" s="56">
        <v>66.7</v>
      </c>
      <c r="F77" s="56">
        <v>50</v>
      </c>
      <c r="G77" s="57">
        <v>19</v>
      </c>
      <c r="H77" s="61">
        <f t="shared" ref="H77:H84" si="3">E77*G77/1000</f>
        <v>1.2672999999999999</v>
      </c>
      <c r="I77" s="91">
        <f>H77+H78+H79+H80+H81+H82+H83</f>
        <v>4.1262999999999996</v>
      </c>
      <c r="J77" s="125">
        <v>9.83</v>
      </c>
      <c r="K77" s="125">
        <v>8.8800000000000008</v>
      </c>
      <c r="L77" s="125">
        <v>16.8</v>
      </c>
      <c r="M77" s="125">
        <v>169.34</v>
      </c>
      <c r="N77" s="125">
        <v>0</v>
      </c>
      <c r="O77" s="125">
        <v>11.17</v>
      </c>
      <c r="P77" s="125">
        <v>0</v>
      </c>
      <c r="Q77" s="125">
        <v>0</v>
      </c>
      <c r="R77" s="125">
        <v>45.82</v>
      </c>
      <c r="S77" s="125">
        <v>0</v>
      </c>
      <c r="T77" s="125">
        <v>35.479999999999997</v>
      </c>
      <c r="U77" s="125">
        <v>4.55</v>
      </c>
    </row>
    <row r="78" spans="1:21" s="4" customFormat="1" ht="12.75" customHeight="1" x14ac:dyDescent="0.3">
      <c r="A78" s="90"/>
      <c r="B78" s="90"/>
      <c r="C78" s="90"/>
      <c r="D78" s="56" t="s">
        <v>31</v>
      </c>
      <c r="E78" s="56">
        <v>20.25</v>
      </c>
      <c r="F78" s="56">
        <v>20</v>
      </c>
      <c r="G78" s="57">
        <v>85</v>
      </c>
      <c r="H78" s="61">
        <f t="shared" si="3"/>
        <v>1.7212499999999999</v>
      </c>
      <c r="I78" s="91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</row>
    <row r="79" spans="1:21" s="4" customFormat="1" ht="12.75" customHeight="1" x14ac:dyDescent="0.3">
      <c r="A79" s="90"/>
      <c r="B79" s="90"/>
      <c r="C79" s="90"/>
      <c r="D79" s="56" t="s">
        <v>19</v>
      </c>
      <c r="E79" s="56">
        <v>12</v>
      </c>
      <c r="F79" s="56">
        <v>10</v>
      </c>
      <c r="G79" s="57">
        <v>26</v>
      </c>
      <c r="H79" s="61">
        <f t="shared" si="3"/>
        <v>0.312</v>
      </c>
      <c r="I79" s="91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</row>
    <row r="80" spans="1:21" s="4" customFormat="1" ht="12.75" customHeight="1" x14ac:dyDescent="0.3">
      <c r="A80" s="90"/>
      <c r="B80" s="90"/>
      <c r="C80" s="90"/>
      <c r="D80" s="56" t="s">
        <v>12</v>
      </c>
      <c r="E80" s="56">
        <v>15.75</v>
      </c>
      <c r="F80" s="56">
        <v>12.5</v>
      </c>
      <c r="G80" s="57">
        <v>25</v>
      </c>
      <c r="H80" s="61">
        <f t="shared" si="3"/>
        <v>0.39374999999999999</v>
      </c>
      <c r="I80" s="91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</row>
    <row r="81" spans="1:21" s="4" customFormat="1" ht="12.75" customHeight="1" x14ac:dyDescent="0.3">
      <c r="A81" s="90"/>
      <c r="B81" s="90"/>
      <c r="C81" s="90"/>
      <c r="D81" s="56" t="s">
        <v>40</v>
      </c>
      <c r="E81" s="56">
        <v>5</v>
      </c>
      <c r="F81" s="56">
        <v>5</v>
      </c>
      <c r="G81" s="57">
        <v>84</v>
      </c>
      <c r="H81" s="61">
        <f t="shared" si="3"/>
        <v>0.42</v>
      </c>
      <c r="I81" s="91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</row>
    <row r="82" spans="1:21" s="4" customFormat="1" ht="12.75" customHeight="1" x14ac:dyDescent="0.3">
      <c r="A82" s="90"/>
      <c r="B82" s="90"/>
      <c r="C82" s="90"/>
      <c r="D82" s="56" t="s">
        <v>9</v>
      </c>
      <c r="E82" s="56">
        <v>175</v>
      </c>
      <c r="F82" s="56">
        <v>175</v>
      </c>
      <c r="G82" s="57"/>
      <c r="H82" s="61">
        <f t="shared" si="3"/>
        <v>0</v>
      </c>
      <c r="I82" s="91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</row>
    <row r="83" spans="1:21" s="4" customFormat="1" ht="12.75" customHeight="1" x14ac:dyDescent="0.3">
      <c r="A83" s="90"/>
      <c r="B83" s="90"/>
      <c r="C83" s="90"/>
      <c r="D83" s="56" t="s">
        <v>111</v>
      </c>
      <c r="E83" s="56">
        <v>1</v>
      </c>
      <c r="F83" s="56">
        <v>1</v>
      </c>
      <c r="G83" s="57">
        <v>12</v>
      </c>
      <c r="H83" s="61">
        <f t="shared" si="3"/>
        <v>1.2E-2</v>
      </c>
      <c r="I83" s="91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</row>
    <row r="84" spans="1:21" s="4" customFormat="1" ht="30.75" customHeight="1" x14ac:dyDescent="0.25">
      <c r="A84" s="56">
        <v>71</v>
      </c>
      <c r="B84" s="56" t="s">
        <v>117</v>
      </c>
      <c r="C84" s="56">
        <v>60</v>
      </c>
      <c r="D84" s="56" t="s">
        <v>117</v>
      </c>
      <c r="E84" s="56">
        <v>63.1</v>
      </c>
      <c r="F84" s="56">
        <v>60</v>
      </c>
      <c r="G84" s="57">
        <v>75</v>
      </c>
      <c r="H84" s="65">
        <f t="shared" si="3"/>
        <v>4.7324999999999999</v>
      </c>
      <c r="I84" s="55">
        <v>4.7300000000000004</v>
      </c>
      <c r="J84" s="56">
        <v>0.6</v>
      </c>
      <c r="K84" s="56">
        <v>0.06</v>
      </c>
      <c r="L84" s="56">
        <v>0.72</v>
      </c>
      <c r="M84" s="19">
        <v>7.2</v>
      </c>
      <c r="N84" s="63">
        <v>0.03</v>
      </c>
      <c r="O84" s="63">
        <v>2.94</v>
      </c>
      <c r="P84" s="63">
        <v>0</v>
      </c>
      <c r="Q84" s="63">
        <v>0</v>
      </c>
      <c r="R84" s="64">
        <v>10.199999999999999</v>
      </c>
      <c r="S84" s="64">
        <v>8.4</v>
      </c>
      <c r="T84" s="64">
        <v>18</v>
      </c>
      <c r="U84" s="64">
        <v>0.3</v>
      </c>
    </row>
    <row r="85" spans="1:21" s="4" customFormat="1" ht="12.75" customHeight="1" x14ac:dyDescent="0.25">
      <c r="A85" s="90">
        <v>268</v>
      </c>
      <c r="B85" s="98" t="s">
        <v>120</v>
      </c>
      <c r="C85" s="90">
        <v>80</v>
      </c>
      <c r="D85" s="56" t="s">
        <v>13</v>
      </c>
      <c r="E85" s="56">
        <v>80</v>
      </c>
      <c r="F85" s="56">
        <v>59.2</v>
      </c>
      <c r="G85" s="57">
        <v>350</v>
      </c>
      <c r="H85" s="57">
        <f t="shared" ref="H85:H97" si="4">E85*G85/1000</f>
        <v>28</v>
      </c>
      <c r="I85" s="91">
        <f>H85+H86+H88+H89+H90+H91</f>
        <v>33.207199999999993</v>
      </c>
      <c r="J85" s="75">
        <v>13.21</v>
      </c>
      <c r="K85" s="75">
        <v>19.36</v>
      </c>
      <c r="L85" s="75">
        <v>11.46</v>
      </c>
      <c r="M85" s="75">
        <v>275.2</v>
      </c>
      <c r="N85" s="75">
        <v>0</v>
      </c>
      <c r="O85" s="75">
        <v>0.28000000000000003</v>
      </c>
      <c r="P85" s="75">
        <v>0</v>
      </c>
      <c r="Q85" s="75">
        <v>0</v>
      </c>
      <c r="R85" s="81">
        <v>34.520000000000003</v>
      </c>
      <c r="S85" s="81">
        <v>0</v>
      </c>
      <c r="T85" s="81">
        <v>44.63</v>
      </c>
      <c r="U85" s="81">
        <v>2.2400000000000002</v>
      </c>
    </row>
    <row r="86" spans="1:21" s="4" customFormat="1" ht="12.75" customHeight="1" x14ac:dyDescent="0.25">
      <c r="A86" s="90"/>
      <c r="B86" s="98"/>
      <c r="C86" s="90"/>
      <c r="D86" s="56" t="s">
        <v>14</v>
      </c>
      <c r="E86" s="56">
        <v>14.4</v>
      </c>
      <c r="F86" s="56">
        <v>14.4</v>
      </c>
      <c r="G86" s="57">
        <v>30</v>
      </c>
      <c r="H86" s="57">
        <f t="shared" si="4"/>
        <v>0.432</v>
      </c>
      <c r="I86" s="91"/>
      <c r="J86" s="76"/>
      <c r="K86" s="76"/>
      <c r="L86" s="76"/>
      <c r="M86" s="76"/>
      <c r="N86" s="76"/>
      <c r="O86" s="76"/>
      <c r="P86" s="76"/>
      <c r="Q86" s="76"/>
      <c r="R86" s="82"/>
      <c r="S86" s="82"/>
      <c r="T86" s="82"/>
      <c r="U86" s="82"/>
    </row>
    <row r="87" spans="1:21" s="4" customFormat="1" ht="12.75" customHeight="1" x14ac:dyDescent="0.25">
      <c r="A87" s="90"/>
      <c r="B87" s="98"/>
      <c r="C87" s="90"/>
      <c r="D87" s="56" t="s">
        <v>119</v>
      </c>
      <c r="E87" s="56">
        <v>19.2</v>
      </c>
      <c r="F87" s="56">
        <v>19.2</v>
      </c>
      <c r="G87" s="57"/>
      <c r="H87" s="57">
        <f t="shared" si="4"/>
        <v>0</v>
      </c>
      <c r="I87" s="91"/>
      <c r="J87" s="76"/>
      <c r="K87" s="76"/>
      <c r="L87" s="76"/>
      <c r="M87" s="76"/>
      <c r="N87" s="76"/>
      <c r="O87" s="76"/>
      <c r="P87" s="76"/>
      <c r="Q87" s="76"/>
      <c r="R87" s="82"/>
      <c r="S87" s="82"/>
      <c r="T87" s="82"/>
      <c r="U87" s="82"/>
    </row>
    <row r="88" spans="1:21" s="4" customFormat="1" ht="12.75" customHeight="1" x14ac:dyDescent="0.25">
      <c r="A88" s="90"/>
      <c r="B88" s="98"/>
      <c r="C88" s="90"/>
      <c r="D88" s="56" t="s">
        <v>21</v>
      </c>
      <c r="E88" s="56">
        <v>8</v>
      </c>
      <c r="F88" s="56">
        <v>8</v>
      </c>
      <c r="G88" s="57">
        <v>70</v>
      </c>
      <c r="H88" s="57">
        <f t="shared" si="4"/>
        <v>0.56000000000000005</v>
      </c>
      <c r="I88" s="91"/>
      <c r="J88" s="76"/>
      <c r="K88" s="76"/>
      <c r="L88" s="76"/>
      <c r="M88" s="76"/>
      <c r="N88" s="76"/>
      <c r="O88" s="76"/>
      <c r="P88" s="76"/>
      <c r="Q88" s="76"/>
      <c r="R88" s="82"/>
      <c r="S88" s="82"/>
      <c r="T88" s="82"/>
      <c r="U88" s="82"/>
    </row>
    <row r="89" spans="1:21" s="4" customFormat="1" ht="12.75" customHeight="1" x14ac:dyDescent="0.25">
      <c r="A89" s="90"/>
      <c r="B89" s="98"/>
      <c r="C89" s="90"/>
      <c r="D89" s="56" t="s">
        <v>40</v>
      </c>
      <c r="E89" s="56">
        <v>4.8</v>
      </c>
      <c r="F89" s="56">
        <v>4.8</v>
      </c>
      <c r="G89" s="57">
        <v>84</v>
      </c>
      <c r="H89" s="57">
        <f t="shared" si="4"/>
        <v>0.4032</v>
      </c>
      <c r="I89" s="91"/>
      <c r="J89" s="76"/>
      <c r="K89" s="76"/>
      <c r="L89" s="76"/>
      <c r="M89" s="76"/>
      <c r="N89" s="76"/>
      <c r="O89" s="76"/>
      <c r="P89" s="76"/>
      <c r="Q89" s="76"/>
      <c r="R89" s="82"/>
      <c r="S89" s="82"/>
      <c r="T89" s="82"/>
      <c r="U89" s="82"/>
    </row>
    <row r="90" spans="1:21" s="4" customFormat="1" ht="12.75" customHeight="1" x14ac:dyDescent="0.25">
      <c r="A90" s="90"/>
      <c r="B90" s="98"/>
      <c r="C90" s="90"/>
      <c r="D90" s="56" t="s">
        <v>111</v>
      </c>
      <c r="E90" s="56">
        <v>1</v>
      </c>
      <c r="F90" s="56">
        <v>1</v>
      </c>
      <c r="G90" s="57">
        <v>12</v>
      </c>
      <c r="H90" s="57">
        <f t="shared" si="4"/>
        <v>1.2E-2</v>
      </c>
      <c r="I90" s="91"/>
      <c r="J90" s="76"/>
      <c r="K90" s="76"/>
      <c r="L90" s="76"/>
      <c r="M90" s="76"/>
      <c r="N90" s="76"/>
      <c r="O90" s="76"/>
      <c r="P90" s="76"/>
      <c r="Q90" s="76"/>
      <c r="R90" s="82"/>
      <c r="S90" s="82"/>
      <c r="T90" s="82"/>
      <c r="U90" s="82"/>
    </row>
    <row r="91" spans="1:21" s="4" customFormat="1" ht="12.75" customHeight="1" x14ac:dyDescent="0.25">
      <c r="A91" s="90"/>
      <c r="B91" s="98"/>
      <c r="C91" s="90"/>
      <c r="D91" s="56" t="s">
        <v>8</v>
      </c>
      <c r="E91" s="56">
        <v>8</v>
      </c>
      <c r="F91" s="56">
        <v>8</v>
      </c>
      <c r="G91" s="57">
        <v>475</v>
      </c>
      <c r="H91" s="57">
        <f t="shared" si="4"/>
        <v>3.8</v>
      </c>
      <c r="I91" s="91"/>
      <c r="J91" s="77"/>
      <c r="K91" s="77"/>
      <c r="L91" s="77"/>
      <c r="M91" s="77"/>
      <c r="N91" s="77"/>
      <c r="O91" s="77"/>
      <c r="P91" s="77"/>
      <c r="Q91" s="77"/>
      <c r="R91" s="83"/>
      <c r="S91" s="83"/>
      <c r="T91" s="83"/>
      <c r="U91" s="83"/>
    </row>
    <row r="92" spans="1:21" s="4" customFormat="1" ht="12.75" customHeight="1" x14ac:dyDescent="0.25">
      <c r="A92" s="75" t="s">
        <v>121</v>
      </c>
      <c r="B92" s="75" t="s">
        <v>122</v>
      </c>
      <c r="C92" s="75">
        <v>150</v>
      </c>
      <c r="D92" s="56" t="s">
        <v>97</v>
      </c>
      <c r="E92" s="56">
        <v>50</v>
      </c>
      <c r="F92" s="56">
        <v>50</v>
      </c>
      <c r="G92" s="57">
        <v>36</v>
      </c>
      <c r="H92" s="57">
        <f t="shared" si="4"/>
        <v>1.8</v>
      </c>
      <c r="I92" s="78">
        <f>H92+H93+H94</f>
        <v>5.1844999999999999</v>
      </c>
      <c r="J92" s="75">
        <v>5.46</v>
      </c>
      <c r="K92" s="75">
        <v>5.79</v>
      </c>
      <c r="L92" s="75">
        <v>30.45</v>
      </c>
      <c r="M92" s="75">
        <v>195.7</v>
      </c>
      <c r="N92" s="75">
        <v>0</v>
      </c>
      <c r="O92" s="75">
        <v>0</v>
      </c>
      <c r="P92" s="75">
        <v>0</v>
      </c>
      <c r="Q92" s="75">
        <v>0</v>
      </c>
      <c r="R92" s="81">
        <v>12.14</v>
      </c>
      <c r="S92" s="81">
        <v>0</v>
      </c>
      <c r="T92" s="81">
        <v>8.14</v>
      </c>
      <c r="U92" s="81">
        <v>0.81</v>
      </c>
    </row>
    <row r="93" spans="1:21" s="4" customFormat="1" ht="12.75" customHeight="1" x14ac:dyDescent="0.25">
      <c r="A93" s="76"/>
      <c r="B93" s="76"/>
      <c r="C93" s="76"/>
      <c r="D93" s="56" t="s">
        <v>8</v>
      </c>
      <c r="E93" s="56">
        <v>7.1</v>
      </c>
      <c r="F93" s="56">
        <v>7.1</v>
      </c>
      <c r="G93" s="57">
        <v>475</v>
      </c>
      <c r="H93" s="57">
        <f t="shared" si="4"/>
        <v>3.3725000000000001</v>
      </c>
      <c r="I93" s="79"/>
      <c r="J93" s="76"/>
      <c r="K93" s="76"/>
      <c r="L93" s="76"/>
      <c r="M93" s="76"/>
      <c r="N93" s="76"/>
      <c r="O93" s="76"/>
      <c r="P93" s="76"/>
      <c r="Q93" s="76"/>
      <c r="R93" s="82"/>
      <c r="S93" s="82"/>
      <c r="T93" s="82"/>
      <c r="U93" s="82"/>
    </row>
    <row r="94" spans="1:21" s="4" customFormat="1" ht="12.75" customHeight="1" x14ac:dyDescent="0.25">
      <c r="A94" s="77"/>
      <c r="B94" s="77"/>
      <c r="C94" s="77"/>
      <c r="D94" s="56" t="s">
        <v>111</v>
      </c>
      <c r="E94" s="56">
        <v>1</v>
      </c>
      <c r="F94" s="56">
        <v>1</v>
      </c>
      <c r="G94" s="57">
        <v>12</v>
      </c>
      <c r="H94" s="57">
        <f t="shared" si="4"/>
        <v>1.2E-2</v>
      </c>
      <c r="I94" s="80"/>
      <c r="J94" s="77"/>
      <c r="K94" s="77"/>
      <c r="L94" s="77"/>
      <c r="M94" s="77"/>
      <c r="N94" s="77"/>
      <c r="O94" s="77"/>
      <c r="P94" s="77"/>
      <c r="Q94" s="77"/>
      <c r="R94" s="83"/>
      <c r="S94" s="83"/>
      <c r="T94" s="83"/>
      <c r="U94" s="83"/>
    </row>
    <row r="95" spans="1:21" s="4" customFormat="1" ht="12.75" customHeight="1" x14ac:dyDescent="0.25">
      <c r="A95" s="90">
        <v>349</v>
      </c>
      <c r="B95" s="90" t="s">
        <v>115</v>
      </c>
      <c r="C95" s="90">
        <v>200</v>
      </c>
      <c r="D95" s="56" t="s">
        <v>32</v>
      </c>
      <c r="E95" s="56">
        <v>20</v>
      </c>
      <c r="F95" s="56">
        <v>25</v>
      </c>
      <c r="G95" s="57">
        <v>70</v>
      </c>
      <c r="H95" s="57">
        <f t="shared" si="4"/>
        <v>1.4</v>
      </c>
      <c r="I95" s="91">
        <f>H95+H96+H97</f>
        <v>2.1280000000000001</v>
      </c>
      <c r="J95" s="75">
        <v>0.66</v>
      </c>
      <c r="K95" s="75">
        <v>0.09</v>
      </c>
      <c r="L95" s="75">
        <v>32.01</v>
      </c>
      <c r="M95" s="75">
        <v>132.80000000000001</v>
      </c>
      <c r="N95" s="75">
        <v>0</v>
      </c>
      <c r="O95" s="75">
        <v>0.73</v>
      </c>
      <c r="P95" s="75">
        <v>0</v>
      </c>
      <c r="Q95" s="75">
        <v>0</v>
      </c>
      <c r="R95" s="84">
        <v>32.479999999999997</v>
      </c>
      <c r="S95" s="84">
        <v>0</v>
      </c>
      <c r="T95" s="84">
        <v>17.46</v>
      </c>
      <c r="U95" s="84">
        <v>0.7</v>
      </c>
    </row>
    <row r="96" spans="1:21" s="4" customFormat="1" ht="12.75" customHeight="1" x14ac:dyDescent="0.25">
      <c r="A96" s="90"/>
      <c r="B96" s="90"/>
      <c r="C96" s="90"/>
      <c r="D96" s="56" t="s">
        <v>7</v>
      </c>
      <c r="E96" s="56">
        <v>20</v>
      </c>
      <c r="F96" s="56">
        <v>20</v>
      </c>
      <c r="G96" s="57">
        <v>34</v>
      </c>
      <c r="H96" s="57">
        <f t="shared" si="4"/>
        <v>0.68</v>
      </c>
      <c r="I96" s="91"/>
      <c r="J96" s="76"/>
      <c r="K96" s="76"/>
      <c r="L96" s="76"/>
      <c r="M96" s="76"/>
      <c r="N96" s="76"/>
      <c r="O96" s="76"/>
      <c r="P96" s="76"/>
      <c r="Q96" s="76"/>
      <c r="R96" s="85"/>
      <c r="S96" s="85"/>
      <c r="T96" s="85"/>
      <c r="U96" s="85"/>
    </row>
    <row r="97" spans="1:21" s="4" customFormat="1" ht="12.75" customHeight="1" x14ac:dyDescent="0.25">
      <c r="A97" s="90"/>
      <c r="B97" s="90"/>
      <c r="C97" s="90"/>
      <c r="D97" s="56" t="s">
        <v>44</v>
      </c>
      <c r="E97" s="56">
        <v>0.2</v>
      </c>
      <c r="F97" s="56">
        <v>0.2</v>
      </c>
      <c r="G97" s="57">
        <v>240</v>
      </c>
      <c r="H97" s="57">
        <f t="shared" si="4"/>
        <v>4.8000000000000001E-2</v>
      </c>
      <c r="I97" s="91"/>
      <c r="J97" s="76"/>
      <c r="K97" s="76"/>
      <c r="L97" s="76"/>
      <c r="M97" s="76"/>
      <c r="N97" s="76"/>
      <c r="O97" s="76"/>
      <c r="P97" s="76"/>
      <c r="Q97" s="76"/>
      <c r="R97" s="85"/>
      <c r="S97" s="85"/>
      <c r="T97" s="85"/>
      <c r="U97" s="85"/>
    </row>
    <row r="98" spans="1:21" s="4" customFormat="1" ht="12.75" customHeight="1" x14ac:dyDescent="0.25">
      <c r="A98" s="90"/>
      <c r="B98" s="90"/>
      <c r="C98" s="90"/>
      <c r="D98" s="56" t="s">
        <v>9</v>
      </c>
      <c r="E98" s="56">
        <v>200</v>
      </c>
      <c r="F98" s="56">
        <v>200</v>
      </c>
      <c r="G98" s="57"/>
      <c r="H98" s="57"/>
      <c r="I98" s="91"/>
      <c r="J98" s="76"/>
      <c r="K98" s="76"/>
      <c r="L98" s="76"/>
      <c r="M98" s="76"/>
      <c r="N98" s="76"/>
      <c r="O98" s="76"/>
      <c r="P98" s="76"/>
      <c r="Q98" s="76"/>
      <c r="R98" s="85"/>
      <c r="S98" s="85"/>
      <c r="T98" s="85"/>
      <c r="U98" s="85"/>
    </row>
    <row r="99" spans="1:21" s="4" customFormat="1" ht="12.75" customHeight="1" x14ac:dyDescent="0.25">
      <c r="A99" s="56"/>
      <c r="B99" s="56" t="s">
        <v>14</v>
      </c>
      <c r="C99" s="62" t="s">
        <v>116</v>
      </c>
      <c r="D99" s="56" t="s">
        <v>14</v>
      </c>
      <c r="E99" s="56">
        <v>20</v>
      </c>
      <c r="F99" s="56">
        <v>20</v>
      </c>
      <c r="G99" s="57">
        <v>30</v>
      </c>
      <c r="H99" s="57">
        <f t="shared" ref="H99:H100" si="5">E99*G99/1000</f>
        <v>0.6</v>
      </c>
      <c r="I99" s="57">
        <v>0.6</v>
      </c>
      <c r="J99" s="56">
        <v>0.67</v>
      </c>
      <c r="K99" s="56">
        <v>0.44</v>
      </c>
      <c r="L99" s="56">
        <v>8.3800000000000008</v>
      </c>
      <c r="M99" s="19">
        <v>42.8</v>
      </c>
      <c r="N99" s="63">
        <v>0.02</v>
      </c>
      <c r="O99" s="63">
        <v>0</v>
      </c>
      <c r="P99" s="63">
        <v>0</v>
      </c>
      <c r="Q99" s="63">
        <v>0</v>
      </c>
      <c r="R99" s="64">
        <v>4</v>
      </c>
      <c r="S99" s="64">
        <v>13</v>
      </c>
      <c r="T99" s="64">
        <v>2.8</v>
      </c>
      <c r="U99" s="64">
        <v>0.18</v>
      </c>
    </row>
    <row r="100" spans="1:21" s="4" customFormat="1" ht="12.75" customHeight="1" x14ac:dyDescent="0.25">
      <c r="A100" s="56"/>
      <c r="B100" s="56" t="s">
        <v>15</v>
      </c>
      <c r="C100" s="56">
        <v>30</v>
      </c>
      <c r="D100" s="56" t="s">
        <v>15</v>
      </c>
      <c r="E100" s="56">
        <v>30</v>
      </c>
      <c r="F100" s="56">
        <v>30</v>
      </c>
      <c r="G100" s="57">
        <v>40</v>
      </c>
      <c r="H100" s="57">
        <f t="shared" si="5"/>
        <v>1.2</v>
      </c>
      <c r="I100" s="55">
        <v>1.2</v>
      </c>
      <c r="J100" s="56">
        <v>2.6</v>
      </c>
      <c r="K100" s="56">
        <v>1</v>
      </c>
      <c r="L100" s="56">
        <v>12.8</v>
      </c>
      <c r="M100" s="19">
        <v>77.7</v>
      </c>
      <c r="N100" s="63">
        <v>8.6999999999999993</v>
      </c>
      <c r="O100" s="63">
        <v>0.1</v>
      </c>
      <c r="P100" s="63">
        <v>0</v>
      </c>
      <c r="Q100" s="63">
        <v>0.7</v>
      </c>
      <c r="R100" s="64">
        <v>2.2000000000000002</v>
      </c>
      <c r="S100" s="64">
        <v>3</v>
      </c>
      <c r="T100" s="64">
        <v>0</v>
      </c>
      <c r="U100" s="64">
        <v>4.7</v>
      </c>
    </row>
    <row r="101" spans="1:21" s="4" customFormat="1" ht="12.75" customHeight="1" x14ac:dyDescent="0.25">
      <c r="A101" s="16"/>
      <c r="B101" s="8" t="s">
        <v>74</v>
      </c>
      <c r="C101" s="8"/>
      <c r="D101" s="8"/>
      <c r="E101" s="8"/>
      <c r="F101" s="8"/>
      <c r="G101" s="15"/>
      <c r="H101" s="15"/>
      <c r="I101" s="15">
        <f>SUM(I77:I100)</f>
        <v>51.175999999999995</v>
      </c>
      <c r="J101" s="53">
        <f t="shared" ref="J101:U101" si="6">SUM(J77:J100)</f>
        <v>33.03</v>
      </c>
      <c r="K101" s="53">
        <f t="shared" si="6"/>
        <v>35.620000000000005</v>
      </c>
      <c r="L101" s="53">
        <f t="shared" si="6"/>
        <v>112.61999999999999</v>
      </c>
      <c r="M101" s="53">
        <f t="shared" si="6"/>
        <v>900.74</v>
      </c>
      <c r="N101" s="53">
        <f t="shared" si="6"/>
        <v>8.75</v>
      </c>
      <c r="O101" s="53">
        <f t="shared" si="6"/>
        <v>15.219999999999999</v>
      </c>
      <c r="P101" s="53">
        <f t="shared" si="6"/>
        <v>0</v>
      </c>
      <c r="Q101" s="53">
        <f t="shared" si="6"/>
        <v>0.7</v>
      </c>
      <c r="R101" s="53">
        <f t="shared" si="6"/>
        <v>141.35999999999999</v>
      </c>
      <c r="S101" s="53">
        <f t="shared" si="6"/>
        <v>24.4</v>
      </c>
      <c r="T101" s="53">
        <f t="shared" si="6"/>
        <v>126.51</v>
      </c>
      <c r="U101" s="53">
        <f t="shared" si="6"/>
        <v>13.48</v>
      </c>
    </row>
    <row r="102" spans="1:21" s="4" customFormat="1" ht="12.75" customHeight="1" x14ac:dyDescent="0.3">
      <c r="B102" s="49"/>
    </row>
    <row r="103" spans="1:21" s="4" customFormat="1" ht="12.75" customHeight="1" x14ac:dyDescent="0.3">
      <c r="B103" s="49"/>
    </row>
    <row r="104" spans="1:21" s="4" customFormat="1" ht="12.75" customHeight="1" x14ac:dyDescent="0.3">
      <c r="B104" s="49"/>
    </row>
    <row r="105" spans="1:21" s="4" customFormat="1" ht="15.75" customHeight="1" x14ac:dyDescent="0.3">
      <c r="A105" s="92" t="s">
        <v>66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4"/>
    </row>
    <row r="106" spans="1:21" s="4" customFormat="1" ht="12.75" customHeight="1" x14ac:dyDescent="0.25">
      <c r="A106" s="5"/>
      <c r="B106" s="10"/>
      <c r="C106" s="10"/>
      <c r="D106" s="10"/>
      <c r="E106" s="10"/>
      <c r="F106" s="10"/>
      <c r="G106" s="12"/>
      <c r="H106" s="12"/>
      <c r="I106" s="1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s="4" customFormat="1" ht="12.75" customHeight="1" x14ac:dyDescent="0.25">
      <c r="A107" s="86" t="s">
        <v>17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8"/>
    </row>
    <row r="108" spans="1:21" s="4" customFormat="1" ht="12.75" customHeight="1" x14ac:dyDescent="0.25">
      <c r="A108" s="90">
        <v>82</v>
      </c>
      <c r="B108" s="90" t="s">
        <v>123</v>
      </c>
      <c r="C108" s="90" t="s">
        <v>124</v>
      </c>
      <c r="D108" s="56" t="s">
        <v>16</v>
      </c>
      <c r="E108" s="56">
        <v>50</v>
      </c>
      <c r="F108" s="56">
        <v>40</v>
      </c>
      <c r="G108" s="57">
        <v>19</v>
      </c>
      <c r="H108" s="57">
        <f t="shared" ref="H108:H130" si="7">E108*G108/1000</f>
        <v>0.95</v>
      </c>
      <c r="I108" s="78">
        <f>H108+H109+H110+H111+H112+H113+H114+H115+H117+H118</f>
        <v>5.4582999999999995</v>
      </c>
      <c r="J108" s="75">
        <v>6.4</v>
      </c>
      <c r="K108" s="75">
        <v>10.029999999999999</v>
      </c>
      <c r="L108" s="75">
        <v>11.55</v>
      </c>
      <c r="M108" s="75">
        <v>171.04</v>
      </c>
      <c r="N108" s="75">
        <v>0</v>
      </c>
      <c r="O108" s="75">
        <v>16.059999999999999</v>
      </c>
      <c r="P108" s="75">
        <v>0</v>
      </c>
      <c r="Q108" s="75">
        <v>0</v>
      </c>
      <c r="R108" s="81">
        <v>61.37</v>
      </c>
      <c r="S108" s="81">
        <v>0</v>
      </c>
      <c r="T108" s="81">
        <v>27.03</v>
      </c>
      <c r="U108" s="81">
        <v>1.68</v>
      </c>
    </row>
    <row r="109" spans="1:21" s="4" customFormat="1" ht="12.75" customHeight="1" x14ac:dyDescent="0.25">
      <c r="A109" s="90"/>
      <c r="B109" s="90"/>
      <c r="C109" s="90"/>
      <c r="D109" s="56" t="s">
        <v>42</v>
      </c>
      <c r="E109" s="56">
        <v>25</v>
      </c>
      <c r="F109" s="56">
        <v>20</v>
      </c>
      <c r="G109" s="57">
        <v>18</v>
      </c>
      <c r="H109" s="57">
        <f t="shared" si="7"/>
        <v>0.45</v>
      </c>
      <c r="I109" s="79"/>
      <c r="J109" s="76"/>
      <c r="K109" s="76"/>
      <c r="L109" s="76"/>
      <c r="M109" s="76"/>
      <c r="N109" s="76"/>
      <c r="O109" s="76"/>
      <c r="P109" s="76"/>
      <c r="Q109" s="76"/>
      <c r="R109" s="82"/>
      <c r="S109" s="82"/>
      <c r="T109" s="82"/>
      <c r="U109" s="82"/>
    </row>
    <row r="110" spans="1:21" s="4" customFormat="1" ht="12.75" customHeight="1" x14ac:dyDescent="0.25">
      <c r="A110" s="90"/>
      <c r="B110" s="90"/>
      <c r="C110" s="90"/>
      <c r="D110" s="56" t="s">
        <v>11</v>
      </c>
      <c r="E110" s="56">
        <v>26.7</v>
      </c>
      <c r="F110" s="56">
        <v>20</v>
      </c>
      <c r="G110" s="57">
        <v>19</v>
      </c>
      <c r="H110" s="57">
        <f t="shared" si="7"/>
        <v>0.50729999999999997</v>
      </c>
      <c r="I110" s="79"/>
      <c r="J110" s="76"/>
      <c r="K110" s="76"/>
      <c r="L110" s="76"/>
      <c r="M110" s="76"/>
      <c r="N110" s="76"/>
      <c r="O110" s="76"/>
      <c r="P110" s="76"/>
      <c r="Q110" s="76"/>
      <c r="R110" s="82"/>
      <c r="S110" s="82"/>
      <c r="T110" s="82"/>
      <c r="U110" s="82"/>
    </row>
    <row r="111" spans="1:21" s="4" customFormat="1" ht="12.75" customHeight="1" x14ac:dyDescent="0.25">
      <c r="A111" s="90"/>
      <c r="B111" s="90"/>
      <c r="C111" s="90"/>
      <c r="D111" s="56" t="s">
        <v>12</v>
      </c>
      <c r="E111" s="56">
        <v>12.5</v>
      </c>
      <c r="F111" s="56">
        <v>10</v>
      </c>
      <c r="G111" s="57">
        <v>25</v>
      </c>
      <c r="H111" s="57">
        <f t="shared" si="7"/>
        <v>0.3125</v>
      </c>
      <c r="I111" s="79"/>
      <c r="J111" s="76"/>
      <c r="K111" s="76"/>
      <c r="L111" s="76"/>
      <c r="M111" s="76"/>
      <c r="N111" s="76"/>
      <c r="O111" s="76"/>
      <c r="P111" s="76"/>
      <c r="Q111" s="76"/>
      <c r="R111" s="82"/>
      <c r="S111" s="82"/>
      <c r="T111" s="82"/>
      <c r="U111" s="82"/>
    </row>
    <row r="112" spans="1:21" s="4" customFormat="1" ht="12.75" customHeight="1" x14ac:dyDescent="0.25">
      <c r="A112" s="90"/>
      <c r="B112" s="90"/>
      <c r="C112" s="90"/>
      <c r="D112" s="56" t="s">
        <v>19</v>
      </c>
      <c r="E112" s="56">
        <v>15.25</v>
      </c>
      <c r="F112" s="56">
        <v>12.5</v>
      </c>
      <c r="G112" s="57">
        <v>26</v>
      </c>
      <c r="H112" s="57">
        <f t="shared" si="7"/>
        <v>0.39650000000000002</v>
      </c>
      <c r="I112" s="79"/>
      <c r="J112" s="76"/>
      <c r="K112" s="76"/>
      <c r="L112" s="76"/>
      <c r="M112" s="76"/>
      <c r="N112" s="76"/>
      <c r="O112" s="76"/>
      <c r="P112" s="76"/>
      <c r="Q112" s="76"/>
      <c r="R112" s="82"/>
      <c r="S112" s="82"/>
      <c r="T112" s="82"/>
      <c r="U112" s="82"/>
    </row>
    <row r="113" spans="1:21" s="4" customFormat="1" ht="12.75" customHeight="1" x14ac:dyDescent="0.25">
      <c r="A113" s="90"/>
      <c r="B113" s="90"/>
      <c r="C113" s="90"/>
      <c r="D113" s="56" t="s">
        <v>34</v>
      </c>
      <c r="E113" s="56">
        <v>7.5</v>
      </c>
      <c r="F113" s="56">
        <v>7.5</v>
      </c>
      <c r="G113" s="57">
        <v>120</v>
      </c>
      <c r="H113" s="57">
        <f t="shared" si="7"/>
        <v>0.9</v>
      </c>
      <c r="I113" s="79"/>
      <c r="J113" s="76"/>
      <c r="K113" s="76"/>
      <c r="L113" s="76"/>
      <c r="M113" s="76"/>
      <c r="N113" s="76"/>
      <c r="O113" s="76"/>
      <c r="P113" s="76"/>
      <c r="Q113" s="76"/>
      <c r="R113" s="82"/>
      <c r="S113" s="82"/>
      <c r="T113" s="82"/>
      <c r="U113" s="82"/>
    </row>
    <row r="114" spans="1:21" s="4" customFormat="1" ht="12.75" customHeight="1" x14ac:dyDescent="0.25">
      <c r="A114" s="90"/>
      <c r="B114" s="90"/>
      <c r="C114" s="90"/>
      <c r="D114" s="56" t="s">
        <v>40</v>
      </c>
      <c r="E114" s="56">
        <v>5</v>
      </c>
      <c r="F114" s="56">
        <v>5</v>
      </c>
      <c r="G114" s="57">
        <v>84</v>
      </c>
      <c r="H114" s="57">
        <f t="shared" si="7"/>
        <v>0.42</v>
      </c>
      <c r="I114" s="79"/>
      <c r="J114" s="76"/>
      <c r="K114" s="76"/>
      <c r="L114" s="76"/>
      <c r="M114" s="76"/>
      <c r="N114" s="76"/>
      <c r="O114" s="76"/>
      <c r="P114" s="76"/>
      <c r="Q114" s="76"/>
      <c r="R114" s="82"/>
      <c r="S114" s="82"/>
      <c r="T114" s="82"/>
      <c r="U114" s="82"/>
    </row>
    <row r="115" spans="1:21" s="4" customFormat="1" ht="12.75" customHeight="1" x14ac:dyDescent="0.25">
      <c r="A115" s="90"/>
      <c r="B115" s="90"/>
      <c r="C115" s="90"/>
      <c r="D115" s="56" t="s">
        <v>7</v>
      </c>
      <c r="E115" s="56">
        <v>2.5</v>
      </c>
      <c r="F115" s="56">
        <v>2.5</v>
      </c>
      <c r="G115" s="57">
        <v>34</v>
      </c>
      <c r="H115" s="57">
        <f t="shared" si="7"/>
        <v>8.5000000000000006E-2</v>
      </c>
      <c r="I115" s="79"/>
      <c r="J115" s="76"/>
      <c r="K115" s="76"/>
      <c r="L115" s="76"/>
      <c r="M115" s="76"/>
      <c r="N115" s="76"/>
      <c r="O115" s="76"/>
      <c r="P115" s="76"/>
      <c r="Q115" s="76"/>
      <c r="R115" s="82"/>
      <c r="S115" s="82"/>
      <c r="T115" s="82"/>
      <c r="U115" s="82"/>
    </row>
    <row r="116" spans="1:21" s="4" customFormat="1" ht="12.75" customHeight="1" x14ac:dyDescent="0.25">
      <c r="A116" s="90"/>
      <c r="B116" s="90"/>
      <c r="C116" s="90"/>
      <c r="D116" s="56" t="s">
        <v>9</v>
      </c>
      <c r="E116" s="56">
        <v>200</v>
      </c>
      <c r="F116" s="56">
        <v>200</v>
      </c>
      <c r="G116" s="57"/>
      <c r="H116" s="57">
        <f t="shared" si="7"/>
        <v>0</v>
      </c>
      <c r="I116" s="79"/>
      <c r="J116" s="76"/>
      <c r="K116" s="76"/>
      <c r="L116" s="76"/>
      <c r="M116" s="76"/>
      <c r="N116" s="76"/>
      <c r="O116" s="76"/>
      <c r="P116" s="76"/>
      <c r="Q116" s="76"/>
      <c r="R116" s="82"/>
      <c r="S116" s="82"/>
      <c r="T116" s="82"/>
      <c r="U116" s="82"/>
    </row>
    <row r="117" spans="1:21" s="4" customFormat="1" ht="12.75" customHeight="1" x14ac:dyDescent="0.25">
      <c r="A117" s="90"/>
      <c r="B117" s="90"/>
      <c r="C117" s="90"/>
      <c r="D117" s="56" t="s">
        <v>90</v>
      </c>
      <c r="E117" s="56">
        <v>10</v>
      </c>
      <c r="F117" s="56">
        <v>10</v>
      </c>
      <c r="G117" s="57">
        <v>142.5</v>
      </c>
      <c r="H117" s="57">
        <f t="shared" si="7"/>
        <v>1.425</v>
      </c>
      <c r="I117" s="79"/>
      <c r="J117" s="76"/>
      <c r="K117" s="76"/>
      <c r="L117" s="76"/>
      <c r="M117" s="76"/>
      <c r="N117" s="76"/>
      <c r="O117" s="76"/>
      <c r="P117" s="76"/>
      <c r="Q117" s="76"/>
      <c r="R117" s="82"/>
      <c r="S117" s="82"/>
      <c r="T117" s="82"/>
      <c r="U117" s="82"/>
    </row>
    <row r="118" spans="1:21" s="4" customFormat="1" ht="12.75" customHeight="1" x14ac:dyDescent="0.25">
      <c r="A118" s="90"/>
      <c r="B118" s="90"/>
      <c r="C118" s="90"/>
      <c r="D118" s="56" t="s">
        <v>114</v>
      </c>
      <c r="E118" s="56">
        <v>1</v>
      </c>
      <c r="F118" s="56">
        <v>1</v>
      </c>
      <c r="G118" s="57">
        <v>12</v>
      </c>
      <c r="H118" s="57">
        <f t="shared" si="7"/>
        <v>1.2E-2</v>
      </c>
      <c r="I118" s="79"/>
      <c r="J118" s="76"/>
      <c r="K118" s="76"/>
      <c r="L118" s="76"/>
      <c r="M118" s="76"/>
      <c r="N118" s="76"/>
      <c r="O118" s="76"/>
      <c r="P118" s="76"/>
      <c r="Q118" s="76"/>
      <c r="R118" s="82"/>
      <c r="S118" s="82"/>
      <c r="T118" s="82"/>
      <c r="U118" s="82"/>
    </row>
    <row r="119" spans="1:21" s="4" customFormat="1" ht="12.75" customHeight="1" x14ac:dyDescent="0.25">
      <c r="A119" s="75">
        <v>291</v>
      </c>
      <c r="B119" s="75" t="s">
        <v>125</v>
      </c>
      <c r="C119" s="75">
        <v>200</v>
      </c>
      <c r="D119" s="56" t="s">
        <v>126</v>
      </c>
      <c r="E119" s="56">
        <v>129</v>
      </c>
      <c r="F119" s="56">
        <v>90.6</v>
      </c>
      <c r="G119" s="57">
        <v>140</v>
      </c>
      <c r="H119" s="57">
        <f t="shared" si="7"/>
        <v>18.059999999999999</v>
      </c>
      <c r="I119" s="91">
        <f>H119+H120+H121+H122+H123+H124+H125</f>
        <v>22.120660000000001</v>
      </c>
      <c r="J119" s="90">
        <v>16.68</v>
      </c>
      <c r="K119" s="90">
        <v>14.47</v>
      </c>
      <c r="L119" s="90">
        <v>30.36</v>
      </c>
      <c r="M119" s="90">
        <v>325.88</v>
      </c>
      <c r="N119" s="90">
        <v>0.04</v>
      </c>
      <c r="O119" s="90">
        <v>2.58</v>
      </c>
      <c r="P119" s="90">
        <v>0</v>
      </c>
      <c r="Q119" s="90">
        <v>0</v>
      </c>
      <c r="R119" s="128">
        <v>8.24</v>
      </c>
      <c r="S119" s="128">
        <v>0</v>
      </c>
      <c r="T119" s="128">
        <v>0</v>
      </c>
      <c r="U119" s="128">
        <v>1.64</v>
      </c>
    </row>
    <row r="120" spans="1:21" s="4" customFormat="1" ht="12.75" customHeight="1" x14ac:dyDescent="0.25">
      <c r="A120" s="76"/>
      <c r="B120" s="76"/>
      <c r="C120" s="76"/>
      <c r="D120" s="56" t="s">
        <v>40</v>
      </c>
      <c r="E120" s="56">
        <v>9.34</v>
      </c>
      <c r="F120" s="56">
        <v>9.34</v>
      </c>
      <c r="G120" s="57">
        <v>84</v>
      </c>
      <c r="H120" s="57">
        <f t="shared" si="7"/>
        <v>0.78455999999999992</v>
      </c>
      <c r="I120" s="91"/>
      <c r="J120" s="90"/>
      <c r="K120" s="90"/>
      <c r="L120" s="90"/>
      <c r="M120" s="90"/>
      <c r="N120" s="90"/>
      <c r="O120" s="90"/>
      <c r="P120" s="90"/>
      <c r="Q120" s="90"/>
      <c r="R120" s="128"/>
      <c r="S120" s="128"/>
      <c r="T120" s="128"/>
      <c r="U120" s="128"/>
    </row>
    <row r="121" spans="1:21" s="4" customFormat="1" ht="12.75" customHeight="1" x14ac:dyDescent="0.25">
      <c r="A121" s="76"/>
      <c r="B121" s="76"/>
      <c r="C121" s="76"/>
      <c r="D121" s="56" t="s">
        <v>19</v>
      </c>
      <c r="E121" s="56">
        <v>10.6</v>
      </c>
      <c r="F121" s="56">
        <v>9.34</v>
      </c>
      <c r="G121" s="57">
        <v>26</v>
      </c>
      <c r="H121" s="57">
        <f t="shared" si="7"/>
        <v>0.27559999999999996</v>
      </c>
      <c r="I121" s="91"/>
      <c r="J121" s="90"/>
      <c r="K121" s="90"/>
      <c r="L121" s="90"/>
      <c r="M121" s="90"/>
      <c r="N121" s="90"/>
      <c r="O121" s="90"/>
      <c r="P121" s="90"/>
      <c r="Q121" s="90"/>
      <c r="R121" s="128"/>
      <c r="S121" s="128"/>
      <c r="T121" s="128"/>
      <c r="U121" s="128"/>
    </row>
    <row r="122" spans="1:21" s="4" customFormat="1" ht="12.75" customHeight="1" x14ac:dyDescent="0.25">
      <c r="A122" s="76"/>
      <c r="B122" s="76"/>
      <c r="C122" s="76"/>
      <c r="D122" s="56" t="s">
        <v>12</v>
      </c>
      <c r="E122" s="56">
        <v>13.3</v>
      </c>
      <c r="F122" s="56">
        <v>10.6</v>
      </c>
      <c r="G122" s="57">
        <v>25</v>
      </c>
      <c r="H122" s="57">
        <f t="shared" si="7"/>
        <v>0.33250000000000002</v>
      </c>
      <c r="I122" s="91"/>
      <c r="J122" s="90"/>
      <c r="K122" s="90"/>
      <c r="L122" s="90"/>
      <c r="M122" s="90"/>
      <c r="N122" s="90"/>
      <c r="O122" s="90"/>
      <c r="P122" s="90"/>
      <c r="Q122" s="90"/>
      <c r="R122" s="128"/>
      <c r="S122" s="128"/>
      <c r="T122" s="128"/>
      <c r="U122" s="128"/>
    </row>
    <row r="123" spans="1:21" s="4" customFormat="1" ht="12.75" customHeight="1" x14ac:dyDescent="0.25">
      <c r="A123" s="76"/>
      <c r="B123" s="76"/>
      <c r="C123" s="76"/>
      <c r="D123" s="56" t="s">
        <v>34</v>
      </c>
      <c r="E123" s="56">
        <v>6.6</v>
      </c>
      <c r="F123" s="56">
        <v>6.6</v>
      </c>
      <c r="G123" s="57">
        <v>120</v>
      </c>
      <c r="H123" s="57">
        <f t="shared" si="7"/>
        <v>0.79200000000000004</v>
      </c>
      <c r="I123" s="91"/>
      <c r="J123" s="90"/>
      <c r="K123" s="90"/>
      <c r="L123" s="90"/>
      <c r="M123" s="90"/>
      <c r="N123" s="90"/>
      <c r="O123" s="90"/>
      <c r="P123" s="90"/>
      <c r="Q123" s="90"/>
      <c r="R123" s="128"/>
      <c r="S123" s="128"/>
      <c r="T123" s="128"/>
      <c r="U123" s="128"/>
    </row>
    <row r="124" spans="1:21" s="4" customFormat="1" ht="12.75" customHeight="1" x14ac:dyDescent="0.25">
      <c r="A124" s="76"/>
      <c r="B124" s="76"/>
      <c r="C124" s="76"/>
      <c r="D124" s="56" t="s">
        <v>38</v>
      </c>
      <c r="E124" s="56">
        <v>46.6</v>
      </c>
      <c r="F124" s="56">
        <v>46.6</v>
      </c>
      <c r="G124" s="57">
        <v>40</v>
      </c>
      <c r="H124" s="57">
        <f t="shared" si="7"/>
        <v>1.8640000000000001</v>
      </c>
      <c r="I124" s="91"/>
      <c r="J124" s="90"/>
      <c r="K124" s="90"/>
      <c r="L124" s="90"/>
      <c r="M124" s="90"/>
      <c r="N124" s="90"/>
      <c r="O124" s="90"/>
      <c r="P124" s="90"/>
      <c r="Q124" s="90"/>
      <c r="R124" s="128"/>
      <c r="S124" s="128"/>
      <c r="T124" s="128"/>
      <c r="U124" s="128"/>
    </row>
    <row r="125" spans="1:21" s="4" customFormat="1" ht="12.75" customHeight="1" x14ac:dyDescent="0.25">
      <c r="A125" s="77"/>
      <c r="B125" s="77"/>
      <c r="C125" s="77"/>
      <c r="D125" s="56" t="s">
        <v>114</v>
      </c>
      <c r="E125" s="56">
        <v>1</v>
      </c>
      <c r="F125" s="56">
        <v>1</v>
      </c>
      <c r="G125" s="57">
        <v>12</v>
      </c>
      <c r="H125" s="57">
        <f t="shared" si="7"/>
        <v>1.2E-2</v>
      </c>
      <c r="I125" s="91"/>
      <c r="J125" s="90"/>
      <c r="K125" s="90"/>
      <c r="L125" s="90"/>
      <c r="M125" s="90"/>
      <c r="N125" s="90"/>
      <c r="O125" s="90"/>
      <c r="P125" s="90"/>
      <c r="Q125" s="90"/>
      <c r="R125" s="128"/>
      <c r="S125" s="128"/>
      <c r="T125" s="128"/>
      <c r="U125" s="128"/>
    </row>
    <row r="126" spans="1:21" s="4" customFormat="1" ht="24.75" customHeight="1" x14ac:dyDescent="0.25">
      <c r="A126" s="56">
        <v>71</v>
      </c>
      <c r="B126" s="56" t="s">
        <v>117</v>
      </c>
      <c r="C126" s="56">
        <v>60</v>
      </c>
      <c r="D126" s="56" t="s">
        <v>117</v>
      </c>
      <c r="E126" s="56">
        <v>63.1</v>
      </c>
      <c r="F126" s="56">
        <v>60</v>
      </c>
      <c r="G126" s="57">
        <v>75</v>
      </c>
      <c r="H126" s="65">
        <f t="shared" si="7"/>
        <v>4.7324999999999999</v>
      </c>
      <c r="I126" s="55">
        <v>4.7300000000000004</v>
      </c>
      <c r="J126" s="56">
        <v>0.6</v>
      </c>
      <c r="K126" s="56">
        <v>0.06</v>
      </c>
      <c r="L126" s="56">
        <v>0.72</v>
      </c>
      <c r="M126" s="19">
        <v>7.2</v>
      </c>
      <c r="N126" s="63">
        <v>0.03</v>
      </c>
      <c r="O126" s="63">
        <v>2.94</v>
      </c>
      <c r="P126" s="63">
        <v>0</v>
      </c>
      <c r="Q126" s="63">
        <v>0</v>
      </c>
      <c r="R126" s="64">
        <v>10.199999999999999</v>
      </c>
      <c r="S126" s="64">
        <v>8.4</v>
      </c>
      <c r="T126" s="64">
        <v>18</v>
      </c>
      <c r="U126" s="64">
        <v>0.3</v>
      </c>
    </row>
    <row r="127" spans="1:21" s="4" customFormat="1" ht="12.75" customHeight="1" x14ac:dyDescent="0.3">
      <c r="A127" s="90">
        <v>354</v>
      </c>
      <c r="B127" s="90" t="s">
        <v>43</v>
      </c>
      <c r="C127" s="90">
        <v>200</v>
      </c>
      <c r="D127" s="56" t="s">
        <v>32</v>
      </c>
      <c r="E127" s="56">
        <v>12</v>
      </c>
      <c r="F127" s="56">
        <v>12</v>
      </c>
      <c r="G127" s="57">
        <v>70</v>
      </c>
      <c r="H127" s="61">
        <f t="shared" si="7"/>
        <v>0.84</v>
      </c>
      <c r="I127" s="91">
        <f>H127+H128+H129+H130</f>
        <v>2.4239999999999999</v>
      </c>
      <c r="J127" s="75">
        <v>0.11</v>
      </c>
      <c r="K127" s="75">
        <v>0.12</v>
      </c>
      <c r="L127" s="75">
        <v>25.1</v>
      </c>
      <c r="M127" s="75">
        <v>119.2</v>
      </c>
      <c r="N127" s="75">
        <v>0</v>
      </c>
      <c r="O127" s="75">
        <v>1.83</v>
      </c>
      <c r="P127" s="75">
        <v>0</v>
      </c>
      <c r="Q127" s="75">
        <v>0</v>
      </c>
      <c r="R127" s="81">
        <v>11.46</v>
      </c>
      <c r="S127" s="81">
        <v>0</v>
      </c>
      <c r="T127" s="81">
        <v>3.64</v>
      </c>
      <c r="U127" s="81">
        <v>0.56999999999999995</v>
      </c>
    </row>
    <row r="128" spans="1:21" s="4" customFormat="1" ht="12.75" customHeight="1" x14ac:dyDescent="0.3">
      <c r="A128" s="90"/>
      <c r="B128" s="90"/>
      <c r="C128" s="90"/>
      <c r="D128" s="56" t="s">
        <v>7</v>
      </c>
      <c r="E128" s="56">
        <v>24</v>
      </c>
      <c r="F128" s="56">
        <v>24</v>
      </c>
      <c r="G128" s="57">
        <v>34</v>
      </c>
      <c r="H128" s="61">
        <f t="shared" si="7"/>
        <v>0.81599999999999995</v>
      </c>
      <c r="I128" s="91"/>
      <c r="J128" s="76"/>
      <c r="K128" s="76"/>
      <c r="L128" s="76"/>
      <c r="M128" s="76"/>
      <c r="N128" s="76"/>
      <c r="O128" s="76"/>
      <c r="P128" s="76"/>
      <c r="Q128" s="76"/>
      <c r="R128" s="82"/>
      <c r="S128" s="82"/>
      <c r="T128" s="82"/>
      <c r="U128" s="82"/>
    </row>
    <row r="129" spans="1:21" s="4" customFormat="1" ht="12.75" customHeight="1" x14ac:dyDescent="0.3">
      <c r="A129" s="90"/>
      <c r="B129" s="90"/>
      <c r="C129" s="90"/>
      <c r="D129" s="56" t="s">
        <v>127</v>
      </c>
      <c r="E129" s="56">
        <v>8</v>
      </c>
      <c r="F129" s="56">
        <v>8</v>
      </c>
      <c r="G129" s="57">
        <v>90</v>
      </c>
      <c r="H129" s="61">
        <f t="shared" si="7"/>
        <v>0.72</v>
      </c>
      <c r="I129" s="91"/>
      <c r="J129" s="76"/>
      <c r="K129" s="76"/>
      <c r="L129" s="76"/>
      <c r="M129" s="76"/>
      <c r="N129" s="76"/>
      <c r="O129" s="76"/>
      <c r="P129" s="76"/>
      <c r="Q129" s="76"/>
      <c r="R129" s="82"/>
      <c r="S129" s="82"/>
      <c r="T129" s="82"/>
      <c r="U129" s="82"/>
    </row>
    <row r="130" spans="1:21" s="4" customFormat="1" ht="12.75" customHeight="1" x14ac:dyDescent="0.3">
      <c r="A130" s="90"/>
      <c r="B130" s="90"/>
      <c r="C130" s="90"/>
      <c r="D130" s="56" t="s">
        <v>44</v>
      </c>
      <c r="E130" s="56">
        <v>0.2</v>
      </c>
      <c r="F130" s="56">
        <v>0.2</v>
      </c>
      <c r="G130" s="57">
        <v>240</v>
      </c>
      <c r="H130" s="61">
        <f t="shared" si="7"/>
        <v>4.8000000000000001E-2</v>
      </c>
      <c r="I130" s="91"/>
      <c r="J130" s="76"/>
      <c r="K130" s="76"/>
      <c r="L130" s="76"/>
      <c r="M130" s="76"/>
      <c r="N130" s="76"/>
      <c r="O130" s="76"/>
      <c r="P130" s="76"/>
      <c r="Q130" s="76"/>
      <c r="R130" s="82"/>
      <c r="S130" s="82"/>
      <c r="T130" s="82"/>
      <c r="U130" s="82"/>
    </row>
    <row r="131" spans="1:21" s="4" customFormat="1" ht="12.75" customHeight="1" x14ac:dyDescent="0.25">
      <c r="A131" s="90"/>
      <c r="B131" s="90"/>
      <c r="C131" s="90"/>
      <c r="D131" s="56" t="s">
        <v>9</v>
      </c>
      <c r="E131" s="56">
        <v>216</v>
      </c>
      <c r="F131" s="56">
        <v>216</v>
      </c>
      <c r="G131" s="57"/>
      <c r="H131" s="65"/>
      <c r="I131" s="91"/>
      <c r="J131" s="76"/>
      <c r="K131" s="76"/>
      <c r="L131" s="76"/>
      <c r="M131" s="76"/>
      <c r="N131" s="76"/>
      <c r="O131" s="76"/>
      <c r="P131" s="76"/>
      <c r="Q131" s="76"/>
      <c r="R131" s="82"/>
      <c r="S131" s="82"/>
      <c r="T131" s="82"/>
      <c r="U131" s="82"/>
    </row>
    <row r="132" spans="1:21" s="4" customFormat="1" ht="12.75" customHeight="1" x14ac:dyDescent="0.25">
      <c r="A132" s="56"/>
      <c r="B132" s="56" t="s">
        <v>14</v>
      </c>
      <c r="C132" s="62" t="s">
        <v>116</v>
      </c>
      <c r="D132" s="56" t="s">
        <v>14</v>
      </c>
      <c r="E132" s="56">
        <v>20</v>
      </c>
      <c r="F132" s="56">
        <v>20</v>
      </c>
      <c r="G132" s="57">
        <v>30</v>
      </c>
      <c r="H132" s="57">
        <f t="shared" ref="H132:H133" si="8">E132*G132/1000</f>
        <v>0.6</v>
      </c>
      <c r="I132" s="57">
        <v>0.6</v>
      </c>
      <c r="J132" s="56">
        <v>0.67</v>
      </c>
      <c r="K132" s="56">
        <v>0.44</v>
      </c>
      <c r="L132" s="56">
        <v>8.3800000000000008</v>
      </c>
      <c r="M132" s="19">
        <v>42.8</v>
      </c>
      <c r="N132" s="63">
        <v>0.02</v>
      </c>
      <c r="O132" s="63">
        <v>0</v>
      </c>
      <c r="P132" s="63">
        <v>0</v>
      </c>
      <c r="Q132" s="63">
        <v>0</v>
      </c>
      <c r="R132" s="64">
        <v>4</v>
      </c>
      <c r="S132" s="64">
        <v>13</v>
      </c>
      <c r="T132" s="64">
        <v>2.8</v>
      </c>
      <c r="U132" s="64">
        <v>0.18</v>
      </c>
    </row>
    <row r="133" spans="1:21" s="4" customFormat="1" ht="12.75" customHeight="1" x14ac:dyDescent="0.25">
      <c r="A133" s="56"/>
      <c r="B133" s="56" t="s">
        <v>15</v>
      </c>
      <c r="C133" s="56">
        <v>30</v>
      </c>
      <c r="D133" s="56" t="s">
        <v>15</v>
      </c>
      <c r="E133" s="56">
        <v>30</v>
      </c>
      <c r="F133" s="56">
        <v>30</v>
      </c>
      <c r="G133" s="57">
        <v>40</v>
      </c>
      <c r="H133" s="57">
        <f t="shared" si="8"/>
        <v>1.2</v>
      </c>
      <c r="I133" s="55">
        <v>1.2</v>
      </c>
      <c r="J133" s="56">
        <v>2.6</v>
      </c>
      <c r="K133" s="56">
        <v>1</v>
      </c>
      <c r="L133" s="56">
        <v>12.8</v>
      </c>
      <c r="M133" s="19">
        <v>77.7</v>
      </c>
      <c r="N133" s="63">
        <v>8.6999999999999993</v>
      </c>
      <c r="O133" s="63">
        <v>0.1</v>
      </c>
      <c r="P133" s="63">
        <v>0</v>
      </c>
      <c r="Q133" s="63">
        <v>0.7</v>
      </c>
      <c r="R133" s="64">
        <v>2.2000000000000002</v>
      </c>
      <c r="S133" s="64">
        <v>3</v>
      </c>
      <c r="T133" s="64">
        <v>0</v>
      </c>
      <c r="U133" s="64">
        <v>4.7</v>
      </c>
    </row>
    <row r="134" spans="1:21" s="4" customFormat="1" ht="12.75" customHeight="1" x14ac:dyDescent="0.25">
      <c r="A134" s="16"/>
      <c r="B134" s="8" t="s">
        <v>74</v>
      </c>
      <c r="C134" s="8"/>
      <c r="D134" s="8"/>
      <c r="E134" s="8"/>
      <c r="F134" s="8"/>
      <c r="G134" s="9"/>
      <c r="H134" s="9"/>
      <c r="I134" s="9">
        <f>SUM(I108:I133)</f>
        <v>36.532960000000003</v>
      </c>
      <c r="J134" s="35">
        <f t="shared" ref="J134:U134" si="9">SUM(J108:J133)</f>
        <v>27.060000000000002</v>
      </c>
      <c r="K134" s="35">
        <f t="shared" si="9"/>
        <v>26.12</v>
      </c>
      <c r="L134" s="35">
        <f t="shared" si="9"/>
        <v>88.909999999999982</v>
      </c>
      <c r="M134" s="35">
        <f t="shared" si="9"/>
        <v>743.81999999999994</v>
      </c>
      <c r="N134" s="35">
        <f t="shared" si="9"/>
        <v>8.7899999999999991</v>
      </c>
      <c r="O134" s="35">
        <f t="shared" si="9"/>
        <v>23.510000000000005</v>
      </c>
      <c r="P134" s="35">
        <f t="shared" si="9"/>
        <v>0</v>
      </c>
      <c r="Q134" s="35">
        <f t="shared" si="9"/>
        <v>0.7</v>
      </c>
      <c r="R134" s="35">
        <f t="shared" si="9"/>
        <v>97.470000000000013</v>
      </c>
      <c r="S134" s="35">
        <f t="shared" si="9"/>
        <v>24.4</v>
      </c>
      <c r="T134" s="35">
        <f t="shared" si="9"/>
        <v>51.47</v>
      </c>
      <c r="U134" s="35">
        <f t="shared" si="9"/>
        <v>9.07</v>
      </c>
    </row>
    <row r="135" spans="1:21" s="4" customFormat="1" ht="12.75" customHeight="1" x14ac:dyDescent="0.3">
      <c r="B135" s="49"/>
    </row>
    <row r="136" spans="1:21" s="4" customFormat="1" ht="12.75" customHeight="1" x14ac:dyDescent="0.3">
      <c r="B136" s="49"/>
    </row>
    <row r="137" spans="1:21" s="4" customFormat="1" ht="17.25" customHeight="1" x14ac:dyDescent="0.3">
      <c r="A137" s="92" t="s">
        <v>67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4"/>
    </row>
    <row r="138" spans="1:21" s="4" customFormat="1" ht="12.75" customHeight="1" x14ac:dyDescent="0.25">
      <c r="A138" s="5"/>
      <c r="B138" s="10"/>
      <c r="C138" s="10"/>
      <c r="D138" s="10"/>
      <c r="E138" s="10"/>
      <c r="F138" s="10"/>
      <c r="G138" s="12"/>
      <c r="H138" s="13"/>
      <c r="I138" s="13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s="4" customFormat="1" ht="12.75" customHeight="1" x14ac:dyDescent="0.25">
      <c r="A139" s="86" t="s">
        <v>17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8"/>
    </row>
    <row r="140" spans="1:21" s="4" customFormat="1" ht="12.75" customHeight="1" x14ac:dyDescent="0.25">
      <c r="A140" s="90">
        <v>103</v>
      </c>
      <c r="B140" s="90" t="s">
        <v>29</v>
      </c>
      <c r="C140" s="90">
        <v>250</v>
      </c>
      <c r="D140" s="56" t="s">
        <v>11</v>
      </c>
      <c r="E140" s="56">
        <v>100</v>
      </c>
      <c r="F140" s="56">
        <v>75</v>
      </c>
      <c r="G140" s="57">
        <v>19</v>
      </c>
      <c r="H140" s="57">
        <f t="shared" ref="H140:H146" si="10">E140*G140/1000</f>
        <v>1.9</v>
      </c>
      <c r="I140" s="91">
        <f>H140+H141+H142+H143+H144+H146</f>
        <v>3.1064999999999996</v>
      </c>
      <c r="J140" s="75">
        <v>7.66</v>
      </c>
      <c r="K140" s="75">
        <v>8.58</v>
      </c>
      <c r="L140" s="75">
        <v>17.14</v>
      </c>
      <c r="M140" s="75">
        <v>176.42</v>
      </c>
      <c r="N140" s="75">
        <v>0</v>
      </c>
      <c r="O140" s="75">
        <v>8.56</v>
      </c>
      <c r="P140" s="75">
        <v>0</v>
      </c>
      <c r="Q140" s="75">
        <v>0</v>
      </c>
      <c r="R140" s="81">
        <v>25.04</v>
      </c>
      <c r="S140" s="81">
        <v>0</v>
      </c>
      <c r="T140" s="81">
        <v>27.44</v>
      </c>
      <c r="U140" s="81">
        <v>1.1000000000000001</v>
      </c>
    </row>
    <row r="141" spans="1:21" s="4" customFormat="1" ht="12.75" customHeight="1" x14ac:dyDescent="0.25">
      <c r="A141" s="90"/>
      <c r="B141" s="90"/>
      <c r="C141" s="90"/>
      <c r="D141" s="56" t="s">
        <v>97</v>
      </c>
      <c r="E141" s="56">
        <v>10</v>
      </c>
      <c r="F141" s="56">
        <v>10</v>
      </c>
      <c r="G141" s="57">
        <v>36</v>
      </c>
      <c r="H141" s="57">
        <f t="shared" si="10"/>
        <v>0.36</v>
      </c>
      <c r="I141" s="91"/>
      <c r="J141" s="76"/>
      <c r="K141" s="76"/>
      <c r="L141" s="76"/>
      <c r="M141" s="76"/>
      <c r="N141" s="76"/>
      <c r="O141" s="76"/>
      <c r="P141" s="76"/>
      <c r="Q141" s="76"/>
      <c r="R141" s="82"/>
      <c r="S141" s="82"/>
      <c r="T141" s="82"/>
      <c r="U141" s="82"/>
    </row>
    <row r="142" spans="1:21" s="4" customFormat="1" ht="12.75" customHeight="1" x14ac:dyDescent="0.25">
      <c r="A142" s="90"/>
      <c r="B142" s="90"/>
      <c r="C142" s="90"/>
      <c r="D142" s="56" t="s">
        <v>12</v>
      </c>
      <c r="E142" s="56">
        <v>12.5</v>
      </c>
      <c r="F142" s="56">
        <v>10</v>
      </c>
      <c r="G142" s="57">
        <v>25</v>
      </c>
      <c r="H142" s="57">
        <f t="shared" si="10"/>
        <v>0.3125</v>
      </c>
      <c r="I142" s="91"/>
      <c r="J142" s="76"/>
      <c r="K142" s="76"/>
      <c r="L142" s="76"/>
      <c r="M142" s="76"/>
      <c r="N142" s="76"/>
      <c r="O142" s="76"/>
      <c r="P142" s="76"/>
      <c r="Q142" s="76"/>
      <c r="R142" s="82"/>
      <c r="S142" s="82"/>
      <c r="T142" s="82"/>
      <c r="U142" s="82"/>
    </row>
    <row r="143" spans="1:21" s="4" customFormat="1" ht="12.75" customHeight="1" x14ac:dyDescent="0.25">
      <c r="A143" s="90"/>
      <c r="B143" s="90"/>
      <c r="C143" s="90"/>
      <c r="D143" s="56" t="s">
        <v>19</v>
      </c>
      <c r="E143" s="56">
        <v>12</v>
      </c>
      <c r="F143" s="56">
        <v>10</v>
      </c>
      <c r="G143" s="57">
        <v>26</v>
      </c>
      <c r="H143" s="57">
        <f t="shared" si="10"/>
        <v>0.312</v>
      </c>
      <c r="I143" s="91"/>
      <c r="J143" s="76"/>
      <c r="K143" s="76"/>
      <c r="L143" s="76"/>
      <c r="M143" s="76"/>
      <c r="N143" s="76"/>
      <c r="O143" s="76"/>
      <c r="P143" s="76"/>
      <c r="Q143" s="76"/>
      <c r="R143" s="82"/>
      <c r="S143" s="82"/>
      <c r="T143" s="82"/>
      <c r="U143" s="82"/>
    </row>
    <row r="144" spans="1:21" s="4" customFormat="1" ht="12.75" customHeight="1" x14ac:dyDescent="0.25">
      <c r="A144" s="90"/>
      <c r="B144" s="90"/>
      <c r="C144" s="90"/>
      <c r="D144" s="56" t="s">
        <v>40</v>
      </c>
      <c r="E144" s="56">
        <v>2.5</v>
      </c>
      <c r="F144" s="56">
        <v>2.5</v>
      </c>
      <c r="G144" s="57">
        <v>84</v>
      </c>
      <c r="H144" s="57">
        <f t="shared" si="10"/>
        <v>0.21</v>
      </c>
      <c r="I144" s="91"/>
      <c r="J144" s="76"/>
      <c r="K144" s="76"/>
      <c r="L144" s="76"/>
      <c r="M144" s="76"/>
      <c r="N144" s="76"/>
      <c r="O144" s="76"/>
      <c r="P144" s="76"/>
      <c r="Q144" s="76"/>
      <c r="R144" s="82"/>
      <c r="S144" s="82"/>
      <c r="T144" s="82"/>
      <c r="U144" s="82"/>
    </row>
    <row r="145" spans="1:21" s="4" customFormat="1" ht="12.75" customHeight="1" x14ac:dyDescent="0.25">
      <c r="A145" s="90"/>
      <c r="B145" s="90"/>
      <c r="C145" s="90"/>
      <c r="D145" s="14" t="s">
        <v>9</v>
      </c>
      <c r="E145" s="56">
        <v>175</v>
      </c>
      <c r="F145" s="56">
        <v>175</v>
      </c>
      <c r="G145" s="57"/>
      <c r="H145" s="57">
        <f t="shared" si="10"/>
        <v>0</v>
      </c>
      <c r="I145" s="91"/>
      <c r="J145" s="76"/>
      <c r="K145" s="76"/>
      <c r="L145" s="76"/>
      <c r="M145" s="76"/>
      <c r="N145" s="76"/>
      <c r="O145" s="76"/>
      <c r="P145" s="76"/>
      <c r="Q145" s="76"/>
      <c r="R145" s="82"/>
      <c r="S145" s="82"/>
      <c r="T145" s="82"/>
      <c r="U145" s="82"/>
    </row>
    <row r="146" spans="1:21" s="4" customFormat="1" ht="12.75" customHeight="1" x14ac:dyDescent="0.25">
      <c r="A146" s="90"/>
      <c r="B146" s="90"/>
      <c r="C146" s="90"/>
      <c r="D146" s="56" t="s">
        <v>111</v>
      </c>
      <c r="E146" s="56">
        <v>1</v>
      </c>
      <c r="F146" s="56">
        <v>1</v>
      </c>
      <c r="G146" s="57">
        <v>12</v>
      </c>
      <c r="H146" s="57">
        <f t="shared" si="10"/>
        <v>1.2E-2</v>
      </c>
      <c r="I146" s="91"/>
      <c r="J146" s="76"/>
      <c r="K146" s="76"/>
      <c r="L146" s="76"/>
      <c r="M146" s="76"/>
      <c r="N146" s="76"/>
      <c r="O146" s="76"/>
      <c r="P146" s="76"/>
      <c r="Q146" s="76"/>
      <c r="R146" s="82"/>
      <c r="S146" s="82"/>
      <c r="T146" s="82"/>
      <c r="U146" s="82"/>
    </row>
    <row r="147" spans="1:21" s="4" customFormat="1" ht="12.75" customHeight="1" x14ac:dyDescent="0.25">
      <c r="A147" s="90">
        <v>260</v>
      </c>
      <c r="B147" s="90" t="s">
        <v>129</v>
      </c>
      <c r="C147" s="90" t="s">
        <v>86</v>
      </c>
      <c r="D147" s="47" t="s">
        <v>13</v>
      </c>
      <c r="E147" s="47">
        <v>78</v>
      </c>
      <c r="F147" s="47">
        <v>78</v>
      </c>
      <c r="G147" s="48">
        <v>380</v>
      </c>
      <c r="H147" s="48">
        <f>E147*G147/1000</f>
        <v>29.64</v>
      </c>
      <c r="I147" s="91">
        <f>H147+H148+H151+H149+H150</f>
        <v>31.209</v>
      </c>
      <c r="J147" s="75">
        <v>15.4</v>
      </c>
      <c r="K147" s="75">
        <v>6.4</v>
      </c>
      <c r="L147" s="75">
        <v>3.8</v>
      </c>
      <c r="M147" s="75">
        <v>134</v>
      </c>
      <c r="N147" s="75">
        <v>0.08</v>
      </c>
      <c r="O147" s="75">
        <v>12.2</v>
      </c>
      <c r="P147" s="75">
        <v>0.08</v>
      </c>
      <c r="Q147" s="75">
        <v>1.5</v>
      </c>
      <c r="R147" s="81">
        <v>28.9</v>
      </c>
      <c r="S147" s="81">
        <v>91.2</v>
      </c>
      <c r="T147" s="81">
        <v>24.8</v>
      </c>
      <c r="U147" s="81">
        <v>0.9</v>
      </c>
    </row>
    <row r="148" spans="1:21" s="4" customFormat="1" ht="12.75" customHeight="1" x14ac:dyDescent="0.25">
      <c r="A148" s="90"/>
      <c r="B148" s="90"/>
      <c r="C148" s="90"/>
      <c r="D148" s="47" t="s">
        <v>19</v>
      </c>
      <c r="E148" s="47">
        <v>13</v>
      </c>
      <c r="F148" s="47">
        <v>11</v>
      </c>
      <c r="G148" s="48">
        <v>25</v>
      </c>
      <c r="H148" s="48">
        <f>E148*G148/1000</f>
        <v>0.32500000000000001</v>
      </c>
      <c r="I148" s="91"/>
      <c r="J148" s="76"/>
      <c r="K148" s="76"/>
      <c r="L148" s="76"/>
      <c r="M148" s="76"/>
      <c r="N148" s="76"/>
      <c r="O148" s="76"/>
      <c r="P148" s="76"/>
      <c r="Q148" s="76"/>
      <c r="R148" s="82"/>
      <c r="S148" s="82"/>
      <c r="T148" s="82"/>
      <c r="U148" s="82"/>
    </row>
    <row r="149" spans="1:21" s="4" customFormat="1" ht="12.75" customHeight="1" x14ac:dyDescent="0.25">
      <c r="A149" s="90"/>
      <c r="B149" s="90"/>
      <c r="C149" s="90"/>
      <c r="D149" s="47" t="s">
        <v>34</v>
      </c>
      <c r="E149" s="47">
        <v>9</v>
      </c>
      <c r="F149" s="47">
        <v>9</v>
      </c>
      <c r="G149" s="48">
        <v>70</v>
      </c>
      <c r="H149" s="48">
        <f>E149*G149/1000</f>
        <v>0.63</v>
      </c>
      <c r="I149" s="91"/>
      <c r="J149" s="76"/>
      <c r="K149" s="76"/>
      <c r="L149" s="76"/>
      <c r="M149" s="76"/>
      <c r="N149" s="76"/>
      <c r="O149" s="76"/>
      <c r="P149" s="76"/>
      <c r="Q149" s="76"/>
      <c r="R149" s="82"/>
      <c r="S149" s="82"/>
      <c r="T149" s="82"/>
      <c r="U149" s="82"/>
    </row>
    <row r="150" spans="1:21" s="4" customFormat="1" ht="12.75" customHeight="1" x14ac:dyDescent="0.25">
      <c r="A150" s="90"/>
      <c r="B150" s="90"/>
      <c r="C150" s="90"/>
      <c r="D150" s="47" t="s">
        <v>33</v>
      </c>
      <c r="E150" s="47">
        <v>3</v>
      </c>
      <c r="F150" s="47">
        <v>3</v>
      </c>
      <c r="G150" s="48">
        <v>32</v>
      </c>
      <c r="H150" s="48">
        <f>E150*G150/1000</f>
        <v>9.6000000000000002E-2</v>
      </c>
      <c r="I150" s="91"/>
      <c r="J150" s="76"/>
      <c r="K150" s="76"/>
      <c r="L150" s="76"/>
      <c r="M150" s="76"/>
      <c r="N150" s="76"/>
      <c r="O150" s="76"/>
      <c r="P150" s="76"/>
      <c r="Q150" s="76"/>
      <c r="R150" s="82"/>
      <c r="S150" s="82"/>
      <c r="T150" s="82"/>
      <c r="U150" s="82"/>
    </row>
    <row r="151" spans="1:21" s="4" customFormat="1" ht="12.75" customHeight="1" x14ac:dyDescent="0.25">
      <c r="A151" s="90"/>
      <c r="B151" s="90"/>
      <c r="C151" s="90"/>
      <c r="D151" s="47" t="s">
        <v>40</v>
      </c>
      <c r="E151" s="47">
        <v>7.4</v>
      </c>
      <c r="F151" s="47">
        <v>7.4</v>
      </c>
      <c r="G151" s="48">
        <v>70</v>
      </c>
      <c r="H151" s="48">
        <f t="shared" ref="H151:H157" si="11">E151*G151/1000</f>
        <v>0.51800000000000002</v>
      </c>
      <c r="I151" s="91"/>
      <c r="J151" s="77"/>
      <c r="K151" s="77"/>
      <c r="L151" s="77"/>
      <c r="M151" s="77"/>
      <c r="N151" s="77"/>
      <c r="O151" s="77"/>
      <c r="P151" s="77"/>
      <c r="Q151" s="77"/>
      <c r="R151" s="83"/>
      <c r="S151" s="83"/>
      <c r="T151" s="83"/>
      <c r="U151" s="83"/>
    </row>
    <row r="152" spans="1:21" s="4" customFormat="1" ht="24.75" customHeight="1" x14ac:dyDescent="0.25">
      <c r="A152" s="56">
        <v>71</v>
      </c>
      <c r="B152" s="56" t="s">
        <v>117</v>
      </c>
      <c r="C152" s="56">
        <v>60</v>
      </c>
      <c r="D152" s="56" t="s">
        <v>117</v>
      </c>
      <c r="E152" s="56">
        <v>63.1</v>
      </c>
      <c r="F152" s="56">
        <v>60</v>
      </c>
      <c r="G152" s="57">
        <v>75</v>
      </c>
      <c r="H152" s="65">
        <f t="shared" si="11"/>
        <v>4.7324999999999999</v>
      </c>
      <c r="I152" s="55">
        <v>4.7300000000000004</v>
      </c>
      <c r="J152" s="56">
        <v>0.6</v>
      </c>
      <c r="K152" s="56">
        <v>0.06</v>
      </c>
      <c r="L152" s="56">
        <v>0.72</v>
      </c>
      <c r="M152" s="19">
        <v>7.2</v>
      </c>
      <c r="N152" s="63">
        <v>0.03</v>
      </c>
      <c r="O152" s="63">
        <v>2.94</v>
      </c>
      <c r="P152" s="63">
        <v>0</v>
      </c>
      <c r="Q152" s="63">
        <v>0</v>
      </c>
      <c r="R152" s="64">
        <v>10.199999999999999</v>
      </c>
      <c r="S152" s="64">
        <v>8.4</v>
      </c>
      <c r="T152" s="64">
        <v>18</v>
      </c>
      <c r="U152" s="64">
        <v>0.3</v>
      </c>
    </row>
    <row r="153" spans="1:21" s="4" customFormat="1" ht="12.75" customHeight="1" x14ac:dyDescent="0.3">
      <c r="A153" s="129">
        <v>125</v>
      </c>
      <c r="B153" s="129" t="s">
        <v>128</v>
      </c>
      <c r="C153" s="129">
        <v>150</v>
      </c>
      <c r="D153" s="66" t="s">
        <v>11</v>
      </c>
      <c r="E153" s="66">
        <v>207</v>
      </c>
      <c r="F153" s="66">
        <v>154.5</v>
      </c>
      <c r="G153" s="67">
        <v>19</v>
      </c>
      <c r="H153" s="61">
        <f t="shared" si="11"/>
        <v>3.9329999999999998</v>
      </c>
      <c r="I153" s="132">
        <f>H153+H154+H155</f>
        <v>7.3174999999999999</v>
      </c>
      <c r="J153" s="129">
        <v>3.1</v>
      </c>
      <c r="K153" s="129">
        <v>6.99</v>
      </c>
      <c r="L153" s="129">
        <v>20.84</v>
      </c>
      <c r="M153" s="129">
        <v>166.96</v>
      </c>
      <c r="N153" s="129">
        <v>0</v>
      </c>
      <c r="O153" s="129">
        <v>21.55</v>
      </c>
      <c r="P153" s="129">
        <v>0</v>
      </c>
      <c r="Q153" s="129">
        <v>0</v>
      </c>
      <c r="R153" s="81">
        <v>27.33</v>
      </c>
      <c r="S153" s="81">
        <v>0</v>
      </c>
      <c r="T153" s="81">
        <v>31.16</v>
      </c>
      <c r="U153" s="81">
        <v>1.33</v>
      </c>
    </row>
    <row r="154" spans="1:21" s="4" customFormat="1" ht="12.75" customHeight="1" x14ac:dyDescent="0.3">
      <c r="A154" s="130"/>
      <c r="B154" s="130"/>
      <c r="C154" s="130"/>
      <c r="D154" s="66" t="s">
        <v>8</v>
      </c>
      <c r="E154" s="66">
        <v>7.1</v>
      </c>
      <c r="F154" s="66">
        <v>7.1</v>
      </c>
      <c r="G154" s="67">
        <v>475</v>
      </c>
      <c r="H154" s="61">
        <f t="shared" si="11"/>
        <v>3.3725000000000001</v>
      </c>
      <c r="I154" s="133"/>
      <c r="J154" s="130"/>
      <c r="K154" s="130"/>
      <c r="L154" s="130"/>
      <c r="M154" s="130"/>
      <c r="N154" s="130"/>
      <c r="O154" s="130"/>
      <c r="P154" s="130"/>
      <c r="Q154" s="130"/>
      <c r="R154" s="82"/>
      <c r="S154" s="82"/>
      <c r="T154" s="82"/>
      <c r="U154" s="82"/>
    </row>
    <row r="155" spans="1:21" s="4" customFormat="1" ht="12.75" customHeight="1" x14ac:dyDescent="0.3">
      <c r="A155" s="131"/>
      <c r="B155" s="131"/>
      <c r="C155" s="131"/>
      <c r="D155" s="66" t="s">
        <v>114</v>
      </c>
      <c r="E155" s="66">
        <v>1</v>
      </c>
      <c r="F155" s="66">
        <v>1</v>
      </c>
      <c r="G155" s="67">
        <v>12</v>
      </c>
      <c r="H155" s="61">
        <f t="shared" si="11"/>
        <v>1.2E-2</v>
      </c>
      <c r="I155" s="134"/>
      <c r="J155" s="131"/>
      <c r="K155" s="131"/>
      <c r="L155" s="131"/>
      <c r="M155" s="131"/>
      <c r="N155" s="131"/>
      <c r="O155" s="131"/>
      <c r="P155" s="131"/>
      <c r="Q155" s="131"/>
      <c r="R155" s="83"/>
      <c r="S155" s="83"/>
      <c r="T155" s="83"/>
      <c r="U155" s="83"/>
    </row>
    <row r="156" spans="1:21" s="4" customFormat="1" ht="12.75" customHeight="1" x14ac:dyDescent="0.25">
      <c r="A156" s="75">
        <v>349</v>
      </c>
      <c r="B156" s="75" t="s">
        <v>83</v>
      </c>
      <c r="C156" s="75">
        <v>200</v>
      </c>
      <c r="D156" s="54" t="s">
        <v>84</v>
      </c>
      <c r="E156" s="47">
        <v>16</v>
      </c>
      <c r="F156" s="47">
        <v>16</v>
      </c>
      <c r="G156" s="48">
        <v>200</v>
      </c>
      <c r="H156" s="48">
        <f t="shared" si="11"/>
        <v>3.2</v>
      </c>
      <c r="I156" s="78">
        <f>H156+H157</f>
        <v>4.16</v>
      </c>
      <c r="J156" s="75">
        <v>0.3</v>
      </c>
      <c r="K156" s="75">
        <v>0</v>
      </c>
      <c r="L156" s="75">
        <v>31.4</v>
      </c>
      <c r="M156" s="75">
        <v>127.2</v>
      </c>
      <c r="N156" s="75">
        <v>6.0000000000000001E-3</v>
      </c>
      <c r="O156" s="75">
        <v>0.4</v>
      </c>
      <c r="P156" s="75">
        <v>0.2</v>
      </c>
      <c r="Q156" s="75">
        <v>0</v>
      </c>
      <c r="R156" s="81">
        <v>25.2</v>
      </c>
      <c r="S156" s="81">
        <v>39.6</v>
      </c>
      <c r="T156" s="81">
        <v>19.399999999999999</v>
      </c>
      <c r="U156" s="81">
        <v>0.6</v>
      </c>
    </row>
    <row r="157" spans="1:21" s="4" customFormat="1" ht="12.75" customHeight="1" x14ac:dyDescent="0.25">
      <c r="A157" s="76"/>
      <c r="B157" s="76"/>
      <c r="C157" s="76"/>
      <c r="D157" s="47" t="s">
        <v>7</v>
      </c>
      <c r="E157" s="47">
        <v>24</v>
      </c>
      <c r="F157" s="47">
        <v>24</v>
      </c>
      <c r="G157" s="48">
        <v>40</v>
      </c>
      <c r="H157" s="48">
        <f t="shared" si="11"/>
        <v>0.96</v>
      </c>
      <c r="I157" s="79"/>
      <c r="J157" s="76"/>
      <c r="K157" s="76"/>
      <c r="L157" s="76"/>
      <c r="M157" s="76"/>
      <c r="N157" s="76"/>
      <c r="O157" s="76"/>
      <c r="P157" s="76"/>
      <c r="Q157" s="76"/>
      <c r="R157" s="82"/>
      <c r="S157" s="82"/>
      <c r="T157" s="82"/>
      <c r="U157" s="82"/>
    </row>
    <row r="158" spans="1:21" s="4" customFormat="1" ht="12.75" customHeight="1" x14ac:dyDescent="0.25">
      <c r="A158" s="77"/>
      <c r="B158" s="77"/>
      <c r="C158" s="77"/>
      <c r="D158" s="47" t="s">
        <v>9</v>
      </c>
      <c r="E158" s="47">
        <v>214</v>
      </c>
      <c r="F158" s="47">
        <v>214</v>
      </c>
      <c r="G158" s="48"/>
      <c r="H158" s="48"/>
      <c r="I158" s="80"/>
      <c r="J158" s="77"/>
      <c r="K158" s="77"/>
      <c r="L158" s="77"/>
      <c r="M158" s="77"/>
      <c r="N158" s="77"/>
      <c r="O158" s="77"/>
      <c r="P158" s="77"/>
      <c r="Q158" s="77"/>
      <c r="R158" s="83"/>
      <c r="S158" s="83"/>
      <c r="T158" s="83"/>
      <c r="U158" s="83"/>
    </row>
    <row r="159" spans="1:21" s="4" customFormat="1" ht="12.75" customHeight="1" x14ac:dyDescent="0.25">
      <c r="A159" s="56"/>
      <c r="B159" s="56" t="s">
        <v>14</v>
      </c>
      <c r="C159" s="62" t="s">
        <v>116</v>
      </c>
      <c r="D159" s="56" t="s">
        <v>14</v>
      </c>
      <c r="E159" s="56">
        <v>20</v>
      </c>
      <c r="F159" s="56">
        <v>20</v>
      </c>
      <c r="G159" s="57">
        <v>30</v>
      </c>
      <c r="H159" s="57">
        <f t="shared" ref="H159:H160" si="12">E159*G159/1000</f>
        <v>0.6</v>
      </c>
      <c r="I159" s="57">
        <v>0.6</v>
      </c>
      <c r="J159" s="56">
        <v>0.67</v>
      </c>
      <c r="K159" s="56">
        <v>0.44</v>
      </c>
      <c r="L159" s="56">
        <v>8.3800000000000008</v>
      </c>
      <c r="M159" s="19">
        <v>42.8</v>
      </c>
      <c r="N159" s="63">
        <v>0.02</v>
      </c>
      <c r="O159" s="63">
        <v>0</v>
      </c>
      <c r="P159" s="63">
        <v>0</v>
      </c>
      <c r="Q159" s="63">
        <v>0</v>
      </c>
      <c r="R159" s="64">
        <v>4</v>
      </c>
      <c r="S159" s="64">
        <v>13</v>
      </c>
      <c r="T159" s="64">
        <v>2.8</v>
      </c>
      <c r="U159" s="64">
        <v>0.18</v>
      </c>
    </row>
    <row r="160" spans="1:21" s="4" customFormat="1" ht="12.75" customHeight="1" x14ac:dyDescent="0.25">
      <c r="A160" s="56"/>
      <c r="B160" s="56" t="s">
        <v>15</v>
      </c>
      <c r="C160" s="56">
        <v>30</v>
      </c>
      <c r="D160" s="56" t="s">
        <v>15</v>
      </c>
      <c r="E160" s="56">
        <v>30</v>
      </c>
      <c r="F160" s="56">
        <v>30</v>
      </c>
      <c r="G160" s="57">
        <v>40</v>
      </c>
      <c r="H160" s="57">
        <f t="shared" si="12"/>
        <v>1.2</v>
      </c>
      <c r="I160" s="55">
        <v>1.2</v>
      </c>
      <c r="J160" s="56">
        <v>2.6</v>
      </c>
      <c r="K160" s="56">
        <v>1</v>
      </c>
      <c r="L160" s="56">
        <v>12.8</v>
      </c>
      <c r="M160" s="19">
        <v>77.7</v>
      </c>
      <c r="N160" s="63">
        <v>8.6999999999999993</v>
      </c>
      <c r="O160" s="63">
        <v>0.1</v>
      </c>
      <c r="P160" s="63">
        <v>0</v>
      </c>
      <c r="Q160" s="63">
        <v>0.7</v>
      </c>
      <c r="R160" s="64">
        <v>2.2000000000000002</v>
      </c>
      <c r="S160" s="64">
        <v>3</v>
      </c>
      <c r="T160" s="64">
        <v>0</v>
      </c>
      <c r="U160" s="64">
        <v>4.7</v>
      </c>
    </row>
    <row r="161" spans="1:21" s="4" customFormat="1" ht="12.75" customHeight="1" x14ac:dyDescent="0.25">
      <c r="A161" s="16"/>
      <c r="B161" s="8" t="s">
        <v>74</v>
      </c>
      <c r="C161" s="8"/>
      <c r="D161" s="8"/>
      <c r="E161" s="8"/>
      <c r="F161" s="8"/>
      <c r="G161" s="9"/>
      <c r="H161" s="9"/>
      <c r="I161" s="9">
        <f>SUM(I140:I160)</f>
        <v>52.323000000000015</v>
      </c>
      <c r="J161" s="35">
        <f t="shared" ref="J161:U161" si="13">SUM(J140:J160)</f>
        <v>30.330000000000009</v>
      </c>
      <c r="K161" s="35">
        <f t="shared" si="13"/>
        <v>23.470000000000002</v>
      </c>
      <c r="L161" s="35">
        <f t="shared" si="13"/>
        <v>95.08</v>
      </c>
      <c r="M161" s="35">
        <f t="shared" si="13"/>
        <v>732.28</v>
      </c>
      <c r="N161" s="35">
        <f t="shared" si="13"/>
        <v>8.8359999999999985</v>
      </c>
      <c r="O161" s="35">
        <f t="shared" si="13"/>
        <v>45.75</v>
      </c>
      <c r="P161" s="35">
        <f t="shared" si="13"/>
        <v>0.28000000000000003</v>
      </c>
      <c r="Q161" s="35">
        <f t="shared" si="13"/>
        <v>2.2000000000000002</v>
      </c>
      <c r="R161" s="35">
        <f t="shared" si="13"/>
        <v>122.87</v>
      </c>
      <c r="S161" s="35">
        <f t="shared" si="13"/>
        <v>155.20000000000002</v>
      </c>
      <c r="T161" s="35">
        <f t="shared" si="13"/>
        <v>123.60000000000001</v>
      </c>
      <c r="U161" s="35">
        <f t="shared" si="13"/>
        <v>9.11</v>
      </c>
    </row>
    <row r="162" spans="1:21" s="4" customFormat="1" ht="12.75" customHeight="1" x14ac:dyDescent="0.3">
      <c r="B162" s="49"/>
    </row>
    <row r="163" spans="1:21" s="4" customFormat="1" ht="12.75" customHeight="1" x14ac:dyDescent="0.3">
      <c r="B163" s="49"/>
    </row>
    <row r="164" spans="1:21" s="4" customFormat="1" ht="15.75" customHeight="1" x14ac:dyDescent="0.3">
      <c r="A164" s="92" t="s">
        <v>68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4"/>
    </row>
    <row r="165" spans="1:21" s="4" customFormat="1" ht="12.75" customHeight="1" x14ac:dyDescent="0.25">
      <c r="A165" s="86" t="s">
        <v>10</v>
      </c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8"/>
    </row>
    <row r="166" spans="1:21" s="4" customFormat="1" ht="12.75" customHeight="1" x14ac:dyDescent="0.25">
      <c r="A166" s="90">
        <v>99</v>
      </c>
      <c r="B166" s="90" t="s">
        <v>130</v>
      </c>
      <c r="C166" s="90" t="s">
        <v>124</v>
      </c>
      <c r="D166" s="56" t="s">
        <v>42</v>
      </c>
      <c r="E166" s="56">
        <v>25</v>
      </c>
      <c r="F166" s="56">
        <v>20</v>
      </c>
      <c r="G166" s="57">
        <v>18</v>
      </c>
      <c r="H166" s="57">
        <f t="shared" ref="H166:H176" si="14">E166*G166/1000</f>
        <v>0.45</v>
      </c>
      <c r="I166" s="91">
        <f>H166+H167+H168+H169+H170+H171+H173+H174</f>
        <v>5.2337999999999987</v>
      </c>
      <c r="J166" s="125">
        <v>7.89</v>
      </c>
      <c r="K166" s="125">
        <v>8.0399999999999991</v>
      </c>
      <c r="L166" s="125">
        <v>14.6</v>
      </c>
      <c r="M166" s="125">
        <v>162.80000000000001</v>
      </c>
      <c r="N166" s="125">
        <v>0</v>
      </c>
      <c r="O166" s="125">
        <v>6.67</v>
      </c>
      <c r="P166" s="125">
        <v>0</v>
      </c>
      <c r="Q166" s="125">
        <v>0</v>
      </c>
      <c r="R166" s="125">
        <v>49.94</v>
      </c>
      <c r="S166" s="125">
        <v>0</v>
      </c>
      <c r="T166" s="125">
        <v>39.619999999999997</v>
      </c>
      <c r="U166" s="125">
        <v>1.99</v>
      </c>
    </row>
    <row r="167" spans="1:21" s="4" customFormat="1" ht="12.75" customHeight="1" x14ac:dyDescent="0.25">
      <c r="A167" s="90"/>
      <c r="B167" s="90"/>
      <c r="C167" s="90"/>
      <c r="D167" s="56" t="s">
        <v>11</v>
      </c>
      <c r="E167" s="56">
        <v>66.7</v>
      </c>
      <c r="F167" s="56">
        <v>50</v>
      </c>
      <c r="G167" s="57">
        <v>19</v>
      </c>
      <c r="H167" s="57">
        <f t="shared" si="14"/>
        <v>1.2672999999999999</v>
      </c>
      <c r="I167" s="91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</row>
    <row r="168" spans="1:21" s="4" customFormat="1" ht="12.75" customHeight="1" x14ac:dyDescent="0.25">
      <c r="A168" s="90"/>
      <c r="B168" s="90"/>
      <c r="C168" s="90"/>
      <c r="D168" s="56" t="s">
        <v>12</v>
      </c>
      <c r="E168" s="56">
        <v>12.5</v>
      </c>
      <c r="F168" s="56">
        <v>10</v>
      </c>
      <c r="G168" s="57">
        <v>25</v>
      </c>
      <c r="H168" s="57">
        <f t="shared" si="14"/>
        <v>0.3125</v>
      </c>
      <c r="I168" s="91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</row>
    <row r="169" spans="1:21" s="4" customFormat="1" ht="12.75" customHeight="1" x14ac:dyDescent="0.25">
      <c r="A169" s="90"/>
      <c r="B169" s="90"/>
      <c r="C169" s="90"/>
      <c r="D169" s="56" t="s">
        <v>19</v>
      </c>
      <c r="E169" s="56">
        <v>12</v>
      </c>
      <c r="F169" s="56">
        <v>10</v>
      </c>
      <c r="G169" s="57">
        <v>26</v>
      </c>
      <c r="H169" s="57">
        <f t="shared" si="14"/>
        <v>0.312</v>
      </c>
      <c r="I169" s="91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</row>
    <row r="170" spans="1:21" s="4" customFormat="1" ht="12.75" customHeight="1" x14ac:dyDescent="0.25">
      <c r="A170" s="90"/>
      <c r="B170" s="90"/>
      <c r="C170" s="90"/>
      <c r="D170" s="56" t="s">
        <v>131</v>
      </c>
      <c r="E170" s="56">
        <v>11.5</v>
      </c>
      <c r="F170" s="56">
        <v>7.5</v>
      </c>
      <c r="G170" s="57">
        <v>90</v>
      </c>
      <c r="H170" s="57">
        <f t="shared" si="14"/>
        <v>1.0349999999999999</v>
      </c>
      <c r="I170" s="91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</row>
    <row r="171" spans="1:21" s="4" customFormat="1" ht="12.75" customHeight="1" x14ac:dyDescent="0.25">
      <c r="A171" s="90"/>
      <c r="B171" s="90"/>
      <c r="C171" s="90"/>
      <c r="D171" s="56" t="s">
        <v>40</v>
      </c>
      <c r="E171" s="56">
        <v>5</v>
      </c>
      <c r="F171" s="56">
        <v>5</v>
      </c>
      <c r="G171" s="57">
        <v>84</v>
      </c>
      <c r="H171" s="57">
        <f t="shared" si="14"/>
        <v>0.42</v>
      </c>
      <c r="I171" s="91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</row>
    <row r="172" spans="1:21" s="4" customFormat="1" ht="12.75" customHeight="1" x14ac:dyDescent="0.25">
      <c r="A172" s="90"/>
      <c r="B172" s="90"/>
      <c r="C172" s="90"/>
      <c r="D172" s="56" t="s">
        <v>9</v>
      </c>
      <c r="E172" s="56">
        <v>187.5</v>
      </c>
      <c r="F172" s="56">
        <v>187.5</v>
      </c>
      <c r="G172" s="57"/>
      <c r="H172" s="57">
        <f t="shared" si="14"/>
        <v>0</v>
      </c>
      <c r="I172" s="91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</row>
    <row r="173" spans="1:21" s="4" customFormat="1" ht="12.75" customHeight="1" x14ac:dyDescent="0.25">
      <c r="A173" s="90"/>
      <c r="B173" s="90"/>
      <c r="C173" s="90"/>
      <c r="D173" s="56" t="s">
        <v>90</v>
      </c>
      <c r="E173" s="56">
        <v>10</v>
      </c>
      <c r="F173" s="56">
        <v>10</v>
      </c>
      <c r="G173" s="57">
        <v>142.5</v>
      </c>
      <c r="H173" s="57">
        <f t="shared" si="14"/>
        <v>1.425</v>
      </c>
      <c r="I173" s="91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</row>
    <row r="174" spans="1:21" s="4" customFormat="1" ht="12.75" customHeight="1" x14ac:dyDescent="0.25">
      <c r="A174" s="90"/>
      <c r="B174" s="90"/>
      <c r="C174" s="90"/>
      <c r="D174" s="56" t="s">
        <v>111</v>
      </c>
      <c r="E174" s="56">
        <v>1</v>
      </c>
      <c r="F174" s="56">
        <v>1</v>
      </c>
      <c r="G174" s="57">
        <v>12</v>
      </c>
      <c r="H174" s="57">
        <f t="shared" si="14"/>
        <v>1.2E-2</v>
      </c>
      <c r="I174" s="91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</row>
    <row r="175" spans="1:21" s="4" customFormat="1" ht="12.75" customHeight="1" x14ac:dyDescent="0.25">
      <c r="A175" s="90">
        <v>290</v>
      </c>
      <c r="B175" s="90" t="s">
        <v>133</v>
      </c>
      <c r="C175" s="90" t="s">
        <v>134</v>
      </c>
      <c r="D175" s="56" t="s">
        <v>126</v>
      </c>
      <c r="E175" s="56">
        <v>158.4</v>
      </c>
      <c r="F175" s="56">
        <v>113.6</v>
      </c>
      <c r="G175" s="57">
        <v>140</v>
      </c>
      <c r="H175" s="57">
        <f t="shared" si="14"/>
        <v>22.175999999999998</v>
      </c>
      <c r="I175" s="91">
        <f>H175+H176+H177+H179+H180</f>
        <v>23.040054999999999</v>
      </c>
      <c r="J175" s="90">
        <v>9.42</v>
      </c>
      <c r="K175" s="90">
        <v>8.6300000000000008</v>
      </c>
      <c r="L175" s="90">
        <v>2.35</v>
      </c>
      <c r="M175" s="90">
        <v>124.67</v>
      </c>
      <c r="N175" s="90">
        <v>0.17</v>
      </c>
      <c r="O175" s="90">
        <v>0.01</v>
      </c>
      <c r="P175" s="90">
        <v>0</v>
      </c>
      <c r="Q175" s="135">
        <v>0</v>
      </c>
      <c r="R175" s="90">
        <v>24.87</v>
      </c>
      <c r="S175" s="90">
        <v>0</v>
      </c>
      <c r="T175" s="90">
        <v>0</v>
      </c>
      <c r="U175" s="90">
        <v>0.73</v>
      </c>
    </row>
    <row r="176" spans="1:21" s="4" customFormat="1" ht="12.75" customHeight="1" x14ac:dyDescent="0.25">
      <c r="A176" s="90"/>
      <c r="B176" s="90"/>
      <c r="C176" s="90"/>
      <c r="D176" s="56" t="s">
        <v>40</v>
      </c>
      <c r="E176" s="56">
        <v>3.2</v>
      </c>
      <c r="F176" s="56">
        <v>3.2</v>
      </c>
      <c r="G176" s="57">
        <v>84</v>
      </c>
      <c r="H176" s="57">
        <f t="shared" si="14"/>
        <v>0.26880000000000004</v>
      </c>
      <c r="I176" s="91"/>
      <c r="J176" s="90"/>
      <c r="K176" s="90"/>
      <c r="L176" s="90"/>
      <c r="M176" s="90"/>
      <c r="N176" s="90"/>
      <c r="O176" s="90"/>
      <c r="P176" s="90"/>
      <c r="Q176" s="135"/>
      <c r="R176" s="90"/>
      <c r="S176" s="90"/>
      <c r="T176" s="90"/>
      <c r="U176" s="90"/>
    </row>
    <row r="177" spans="1:21" s="4" customFormat="1" ht="12.75" customHeight="1" x14ac:dyDescent="0.25">
      <c r="A177" s="90"/>
      <c r="B177" s="90"/>
      <c r="C177" s="90"/>
      <c r="D177" s="56" t="s">
        <v>111</v>
      </c>
      <c r="E177" s="56">
        <v>1</v>
      </c>
      <c r="F177" s="56">
        <v>1</v>
      </c>
      <c r="G177" s="57">
        <v>12</v>
      </c>
      <c r="H177" s="57">
        <f>E177*G177/1000</f>
        <v>1.2E-2</v>
      </c>
      <c r="I177" s="91"/>
      <c r="J177" s="90"/>
      <c r="K177" s="90"/>
      <c r="L177" s="90"/>
      <c r="M177" s="90"/>
      <c r="N177" s="90"/>
      <c r="O177" s="90"/>
      <c r="P177" s="90"/>
      <c r="Q177" s="135"/>
      <c r="R177" s="90"/>
      <c r="S177" s="90"/>
      <c r="T177" s="90"/>
      <c r="U177" s="90"/>
    </row>
    <row r="178" spans="1:21" s="4" customFormat="1" ht="12.75" customHeight="1" x14ac:dyDescent="0.25">
      <c r="A178" s="90"/>
      <c r="B178" s="90"/>
      <c r="C178" s="90"/>
      <c r="D178" s="56" t="s">
        <v>135</v>
      </c>
      <c r="E178" s="56"/>
      <c r="F178" s="56">
        <v>15</v>
      </c>
      <c r="G178" s="57"/>
      <c r="H178" s="57"/>
      <c r="I178" s="91"/>
      <c r="J178" s="90"/>
      <c r="K178" s="90"/>
      <c r="L178" s="90"/>
      <c r="M178" s="90"/>
      <c r="N178" s="90"/>
      <c r="O178" s="90"/>
      <c r="P178" s="90"/>
      <c r="Q178" s="135"/>
      <c r="R178" s="90"/>
      <c r="S178" s="90"/>
      <c r="T178" s="90"/>
      <c r="U178" s="90"/>
    </row>
    <row r="179" spans="1:21" s="4" customFormat="1" ht="12.75" customHeight="1" x14ac:dyDescent="0.25">
      <c r="A179" s="90"/>
      <c r="B179" s="90"/>
      <c r="C179" s="90"/>
      <c r="D179" s="56" t="s">
        <v>90</v>
      </c>
      <c r="E179" s="56">
        <v>3.75</v>
      </c>
      <c r="F179" s="56">
        <v>3.75</v>
      </c>
      <c r="G179" s="57">
        <v>142.5</v>
      </c>
      <c r="H179" s="57">
        <f>E179*G179/1000</f>
        <v>0.53437500000000004</v>
      </c>
      <c r="I179" s="91"/>
      <c r="J179" s="90"/>
      <c r="K179" s="90"/>
      <c r="L179" s="90"/>
      <c r="M179" s="90"/>
      <c r="N179" s="90"/>
      <c r="O179" s="90"/>
      <c r="P179" s="90"/>
      <c r="Q179" s="135"/>
      <c r="R179" s="90"/>
      <c r="S179" s="90"/>
      <c r="T179" s="90"/>
      <c r="U179" s="90"/>
    </row>
    <row r="180" spans="1:21" s="4" customFormat="1" ht="12.75" customHeight="1" x14ac:dyDescent="0.25">
      <c r="A180" s="90"/>
      <c r="B180" s="90"/>
      <c r="C180" s="90"/>
      <c r="D180" s="56" t="s">
        <v>33</v>
      </c>
      <c r="E180" s="56">
        <v>1.88</v>
      </c>
      <c r="F180" s="56">
        <v>1.88</v>
      </c>
      <c r="G180" s="57">
        <v>26</v>
      </c>
      <c r="H180" s="57">
        <f>E180*G180/1000</f>
        <v>4.8879999999999993E-2</v>
      </c>
      <c r="I180" s="91"/>
      <c r="J180" s="90"/>
      <c r="K180" s="90"/>
      <c r="L180" s="90"/>
      <c r="M180" s="90"/>
      <c r="N180" s="90"/>
      <c r="O180" s="90"/>
      <c r="P180" s="90"/>
      <c r="Q180" s="135"/>
      <c r="R180" s="90"/>
      <c r="S180" s="90"/>
      <c r="T180" s="90"/>
      <c r="U180" s="90"/>
    </row>
    <row r="181" spans="1:21" s="4" customFormat="1" ht="12.75" customHeight="1" x14ac:dyDescent="0.25">
      <c r="A181" s="90"/>
      <c r="B181" s="90"/>
      <c r="C181" s="90"/>
      <c r="D181" s="56" t="s">
        <v>136</v>
      </c>
      <c r="E181" s="56">
        <v>11.2</v>
      </c>
      <c r="F181" s="56">
        <v>11.2</v>
      </c>
      <c r="G181" s="57"/>
      <c r="H181" s="57"/>
      <c r="I181" s="91"/>
      <c r="J181" s="90"/>
      <c r="K181" s="90"/>
      <c r="L181" s="90"/>
      <c r="M181" s="90"/>
      <c r="N181" s="90"/>
      <c r="O181" s="90"/>
      <c r="P181" s="90"/>
      <c r="Q181" s="135"/>
      <c r="R181" s="90"/>
      <c r="S181" s="90"/>
      <c r="T181" s="90"/>
      <c r="U181" s="90"/>
    </row>
    <row r="182" spans="1:21" s="4" customFormat="1" ht="12.75" customHeight="1" x14ac:dyDescent="0.25">
      <c r="A182" s="75">
        <v>171</v>
      </c>
      <c r="B182" s="75" t="s">
        <v>132</v>
      </c>
      <c r="C182" s="75">
        <v>150</v>
      </c>
      <c r="D182" s="56" t="s">
        <v>82</v>
      </c>
      <c r="E182" s="56">
        <v>71</v>
      </c>
      <c r="F182" s="56">
        <v>71</v>
      </c>
      <c r="G182" s="57">
        <v>65</v>
      </c>
      <c r="H182" s="57">
        <f t="shared" ref="H182:H189" si="15">E182*G182/1000</f>
        <v>4.6150000000000002</v>
      </c>
      <c r="I182" s="78">
        <f>H182+H183+H184</f>
        <v>9.3770000000000007</v>
      </c>
      <c r="J182" s="75">
        <v>7.1</v>
      </c>
      <c r="K182" s="75">
        <v>8.4</v>
      </c>
      <c r="L182" s="75">
        <v>41.1</v>
      </c>
      <c r="M182" s="75">
        <v>258.7</v>
      </c>
      <c r="N182" s="75">
        <v>0.3</v>
      </c>
      <c r="O182" s="75">
        <v>1.7999999999999999E-2</v>
      </c>
      <c r="P182" s="75">
        <v>0</v>
      </c>
      <c r="Q182" s="75">
        <v>0</v>
      </c>
      <c r="R182" s="81">
        <v>15.4</v>
      </c>
      <c r="S182" s="81">
        <v>0</v>
      </c>
      <c r="T182" s="81">
        <v>0</v>
      </c>
      <c r="U182" s="81">
        <v>4.8</v>
      </c>
    </row>
    <row r="183" spans="1:21" s="4" customFormat="1" ht="12.75" customHeight="1" x14ac:dyDescent="0.25">
      <c r="A183" s="76"/>
      <c r="B183" s="76"/>
      <c r="C183" s="76"/>
      <c r="D183" s="56" t="s">
        <v>8</v>
      </c>
      <c r="E183" s="56">
        <v>10</v>
      </c>
      <c r="F183" s="56">
        <v>10</v>
      </c>
      <c r="G183" s="57">
        <v>475</v>
      </c>
      <c r="H183" s="57">
        <f t="shared" si="15"/>
        <v>4.75</v>
      </c>
      <c r="I183" s="79"/>
      <c r="J183" s="76"/>
      <c r="K183" s="76"/>
      <c r="L183" s="76"/>
      <c r="M183" s="76"/>
      <c r="N183" s="76"/>
      <c r="O183" s="76"/>
      <c r="P183" s="76"/>
      <c r="Q183" s="76"/>
      <c r="R183" s="82"/>
      <c r="S183" s="82"/>
      <c r="T183" s="82"/>
      <c r="U183" s="82"/>
    </row>
    <row r="184" spans="1:21" s="4" customFormat="1" ht="12.75" customHeight="1" x14ac:dyDescent="0.25">
      <c r="A184" s="77"/>
      <c r="B184" s="77"/>
      <c r="C184" s="77"/>
      <c r="D184" s="56" t="s">
        <v>111</v>
      </c>
      <c r="E184" s="56">
        <v>1</v>
      </c>
      <c r="F184" s="56">
        <v>1</v>
      </c>
      <c r="G184" s="57">
        <v>12</v>
      </c>
      <c r="H184" s="57">
        <f t="shared" si="15"/>
        <v>1.2E-2</v>
      </c>
      <c r="I184" s="80"/>
      <c r="J184" s="77"/>
      <c r="K184" s="77"/>
      <c r="L184" s="77"/>
      <c r="M184" s="77"/>
      <c r="N184" s="77"/>
      <c r="O184" s="77"/>
      <c r="P184" s="77"/>
      <c r="Q184" s="77"/>
      <c r="R184" s="83"/>
      <c r="S184" s="83"/>
      <c r="T184" s="83"/>
      <c r="U184" s="83"/>
    </row>
    <row r="185" spans="1:21" s="4" customFormat="1" ht="27.75" customHeight="1" x14ac:dyDescent="0.25">
      <c r="A185" s="56">
        <v>71</v>
      </c>
      <c r="B185" s="56" t="s">
        <v>117</v>
      </c>
      <c r="C185" s="56">
        <v>60</v>
      </c>
      <c r="D185" s="56" t="s">
        <v>117</v>
      </c>
      <c r="E185" s="56">
        <v>63.1</v>
      </c>
      <c r="F185" s="56">
        <v>60</v>
      </c>
      <c r="G185" s="57">
        <v>75</v>
      </c>
      <c r="H185" s="65">
        <f t="shared" si="15"/>
        <v>4.7324999999999999</v>
      </c>
      <c r="I185" s="55">
        <v>4.7300000000000004</v>
      </c>
      <c r="J185" s="56">
        <v>0.6</v>
      </c>
      <c r="K185" s="56">
        <v>0.06</v>
      </c>
      <c r="L185" s="56">
        <v>0.72</v>
      </c>
      <c r="M185" s="19">
        <v>7.2</v>
      </c>
      <c r="N185" s="63">
        <v>0.03</v>
      </c>
      <c r="O185" s="63">
        <v>2.94</v>
      </c>
      <c r="P185" s="63">
        <v>0</v>
      </c>
      <c r="Q185" s="63">
        <v>0</v>
      </c>
      <c r="R185" s="64">
        <v>10.199999999999999</v>
      </c>
      <c r="S185" s="64">
        <v>8.4</v>
      </c>
      <c r="T185" s="64">
        <v>18</v>
      </c>
      <c r="U185" s="64">
        <v>0.3</v>
      </c>
    </row>
    <row r="186" spans="1:21" s="4" customFormat="1" ht="12.75" customHeight="1" x14ac:dyDescent="0.3">
      <c r="A186" s="90">
        <v>354</v>
      </c>
      <c r="B186" s="90" t="s">
        <v>43</v>
      </c>
      <c r="C186" s="90">
        <v>200</v>
      </c>
      <c r="D186" s="56" t="s">
        <v>32</v>
      </c>
      <c r="E186" s="56">
        <v>12</v>
      </c>
      <c r="F186" s="56">
        <v>12</v>
      </c>
      <c r="G186" s="57">
        <v>70</v>
      </c>
      <c r="H186" s="61">
        <f t="shared" si="15"/>
        <v>0.84</v>
      </c>
      <c r="I186" s="91">
        <f>H186+H187+H188+H189</f>
        <v>2.4239999999999999</v>
      </c>
      <c r="J186" s="75">
        <v>0.11</v>
      </c>
      <c r="K186" s="75">
        <v>0.12</v>
      </c>
      <c r="L186" s="75">
        <v>25.1</v>
      </c>
      <c r="M186" s="75">
        <v>119.2</v>
      </c>
      <c r="N186" s="75">
        <v>0</v>
      </c>
      <c r="O186" s="75">
        <v>1.83</v>
      </c>
      <c r="P186" s="75">
        <v>0</v>
      </c>
      <c r="Q186" s="75">
        <v>0</v>
      </c>
      <c r="R186" s="81">
        <v>11.46</v>
      </c>
      <c r="S186" s="81">
        <v>0</v>
      </c>
      <c r="T186" s="81">
        <v>3.64</v>
      </c>
      <c r="U186" s="81">
        <v>0.56999999999999995</v>
      </c>
    </row>
    <row r="187" spans="1:21" s="4" customFormat="1" ht="12.75" customHeight="1" x14ac:dyDescent="0.3">
      <c r="A187" s="90"/>
      <c r="B187" s="90"/>
      <c r="C187" s="90"/>
      <c r="D187" s="56" t="s">
        <v>7</v>
      </c>
      <c r="E187" s="56">
        <v>24</v>
      </c>
      <c r="F187" s="56">
        <v>24</v>
      </c>
      <c r="G187" s="57">
        <v>34</v>
      </c>
      <c r="H187" s="61">
        <f t="shared" si="15"/>
        <v>0.81599999999999995</v>
      </c>
      <c r="I187" s="91"/>
      <c r="J187" s="76"/>
      <c r="K187" s="76"/>
      <c r="L187" s="76"/>
      <c r="M187" s="76"/>
      <c r="N187" s="76"/>
      <c r="O187" s="76"/>
      <c r="P187" s="76"/>
      <c r="Q187" s="76"/>
      <c r="R187" s="82"/>
      <c r="S187" s="82"/>
      <c r="T187" s="82"/>
      <c r="U187" s="82"/>
    </row>
    <row r="188" spans="1:21" s="4" customFormat="1" ht="12.75" customHeight="1" x14ac:dyDescent="0.3">
      <c r="A188" s="90"/>
      <c r="B188" s="90"/>
      <c r="C188" s="90"/>
      <c r="D188" s="56" t="s">
        <v>127</v>
      </c>
      <c r="E188" s="56">
        <v>8</v>
      </c>
      <c r="F188" s="56">
        <v>8</v>
      </c>
      <c r="G188" s="57">
        <v>90</v>
      </c>
      <c r="H188" s="61">
        <f t="shared" si="15"/>
        <v>0.72</v>
      </c>
      <c r="I188" s="91"/>
      <c r="J188" s="76"/>
      <c r="K188" s="76"/>
      <c r="L188" s="76"/>
      <c r="M188" s="76"/>
      <c r="N188" s="76"/>
      <c r="O188" s="76"/>
      <c r="P188" s="76"/>
      <c r="Q188" s="76"/>
      <c r="R188" s="82"/>
      <c r="S188" s="82"/>
      <c r="T188" s="82"/>
      <c r="U188" s="82"/>
    </row>
    <row r="189" spans="1:21" s="4" customFormat="1" ht="12.75" customHeight="1" x14ac:dyDescent="0.3">
      <c r="A189" s="90"/>
      <c r="B189" s="90"/>
      <c r="C189" s="90"/>
      <c r="D189" s="56" t="s">
        <v>44</v>
      </c>
      <c r="E189" s="56">
        <v>0.2</v>
      </c>
      <c r="F189" s="56">
        <v>0.2</v>
      </c>
      <c r="G189" s="57">
        <v>240</v>
      </c>
      <c r="H189" s="61">
        <f t="shared" si="15"/>
        <v>4.8000000000000001E-2</v>
      </c>
      <c r="I189" s="91"/>
      <c r="J189" s="76"/>
      <c r="K189" s="76"/>
      <c r="L189" s="76"/>
      <c r="M189" s="76"/>
      <c r="N189" s="76"/>
      <c r="O189" s="76"/>
      <c r="P189" s="76"/>
      <c r="Q189" s="76"/>
      <c r="R189" s="82"/>
      <c r="S189" s="82"/>
      <c r="T189" s="82"/>
      <c r="U189" s="82"/>
    </row>
    <row r="190" spans="1:21" s="4" customFormat="1" ht="12.75" customHeight="1" x14ac:dyDescent="0.25">
      <c r="A190" s="90"/>
      <c r="B190" s="90"/>
      <c r="C190" s="90"/>
      <c r="D190" s="56" t="s">
        <v>9</v>
      </c>
      <c r="E190" s="56">
        <v>216</v>
      </c>
      <c r="F190" s="56">
        <v>216</v>
      </c>
      <c r="G190" s="57"/>
      <c r="H190" s="65"/>
      <c r="I190" s="91"/>
      <c r="J190" s="76"/>
      <c r="K190" s="76"/>
      <c r="L190" s="76"/>
      <c r="M190" s="76"/>
      <c r="N190" s="76"/>
      <c r="O190" s="76"/>
      <c r="P190" s="76"/>
      <c r="Q190" s="76"/>
      <c r="R190" s="82"/>
      <c r="S190" s="82"/>
      <c r="T190" s="82"/>
      <c r="U190" s="82"/>
    </row>
    <row r="191" spans="1:21" s="4" customFormat="1" ht="12.75" customHeight="1" x14ac:dyDescent="0.25">
      <c r="A191" s="56"/>
      <c r="B191" s="56" t="s">
        <v>14</v>
      </c>
      <c r="C191" s="62" t="s">
        <v>116</v>
      </c>
      <c r="D191" s="56" t="s">
        <v>14</v>
      </c>
      <c r="E191" s="56">
        <v>20</v>
      </c>
      <c r="F191" s="56">
        <v>20</v>
      </c>
      <c r="G191" s="57">
        <v>30</v>
      </c>
      <c r="H191" s="57">
        <f t="shared" ref="H191:H192" si="16">E191*G191/1000</f>
        <v>0.6</v>
      </c>
      <c r="I191" s="57">
        <v>0.6</v>
      </c>
      <c r="J191" s="56">
        <v>0.67</v>
      </c>
      <c r="K191" s="56">
        <v>0.44</v>
      </c>
      <c r="L191" s="56">
        <v>8.3800000000000008</v>
      </c>
      <c r="M191" s="19">
        <v>42.8</v>
      </c>
      <c r="N191" s="63">
        <v>0.02</v>
      </c>
      <c r="O191" s="63">
        <v>0</v>
      </c>
      <c r="P191" s="63">
        <v>0</v>
      </c>
      <c r="Q191" s="63">
        <v>0</v>
      </c>
      <c r="R191" s="64">
        <v>4</v>
      </c>
      <c r="S191" s="64">
        <v>13</v>
      </c>
      <c r="T191" s="64">
        <v>2.8</v>
      </c>
      <c r="U191" s="64">
        <v>0.18</v>
      </c>
    </row>
    <row r="192" spans="1:21" s="4" customFormat="1" ht="12.75" customHeight="1" x14ac:dyDescent="0.25">
      <c r="A192" s="56"/>
      <c r="B192" s="56" t="s">
        <v>15</v>
      </c>
      <c r="C192" s="56">
        <v>30</v>
      </c>
      <c r="D192" s="56" t="s">
        <v>15</v>
      </c>
      <c r="E192" s="56">
        <v>30</v>
      </c>
      <c r="F192" s="56">
        <v>30</v>
      </c>
      <c r="G192" s="57">
        <v>40</v>
      </c>
      <c r="H192" s="57">
        <f t="shared" si="16"/>
        <v>1.2</v>
      </c>
      <c r="I192" s="55">
        <v>1.2</v>
      </c>
      <c r="J192" s="56">
        <v>2.6</v>
      </c>
      <c r="K192" s="56">
        <v>1</v>
      </c>
      <c r="L192" s="56">
        <v>12.8</v>
      </c>
      <c r="M192" s="19">
        <v>77.7</v>
      </c>
      <c r="N192" s="63">
        <v>8.6999999999999993</v>
      </c>
      <c r="O192" s="63">
        <v>0.1</v>
      </c>
      <c r="P192" s="63">
        <v>0</v>
      </c>
      <c r="Q192" s="63">
        <v>0.7</v>
      </c>
      <c r="R192" s="64">
        <v>2.2000000000000002</v>
      </c>
      <c r="S192" s="64">
        <v>3</v>
      </c>
      <c r="T192" s="64">
        <v>0</v>
      </c>
      <c r="U192" s="64">
        <v>4.7</v>
      </c>
    </row>
    <row r="193" spans="1:21" s="4" customFormat="1" ht="12.75" customHeight="1" x14ac:dyDescent="0.25">
      <c r="A193" s="16"/>
      <c r="B193" s="8" t="s">
        <v>74</v>
      </c>
      <c r="C193" s="8"/>
      <c r="D193" s="8"/>
      <c r="E193" s="8"/>
      <c r="F193" s="8"/>
      <c r="G193" s="9"/>
      <c r="H193" s="9"/>
      <c r="I193" s="9">
        <f>SUM(I166:I192)</f>
        <v>46.604855000000001</v>
      </c>
      <c r="J193" s="35">
        <f t="shared" ref="J193:U193" si="17">SUM(J166:J192)</f>
        <v>28.39</v>
      </c>
      <c r="K193" s="35">
        <f t="shared" si="17"/>
        <v>26.69</v>
      </c>
      <c r="L193" s="35">
        <f t="shared" si="17"/>
        <v>105.05</v>
      </c>
      <c r="M193" s="35">
        <f t="shared" si="17"/>
        <v>793.07000000000016</v>
      </c>
      <c r="N193" s="35">
        <f t="shared" si="17"/>
        <v>9.2199999999999989</v>
      </c>
      <c r="O193" s="35">
        <f t="shared" si="17"/>
        <v>11.568</v>
      </c>
      <c r="P193" s="35">
        <f t="shared" si="17"/>
        <v>0</v>
      </c>
      <c r="Q193" s="35">
        <f t="shared" si="17"/>
        <v>0.7</v>
      </c>
      <c r="R193" s="35">
        <f t="shared" si="17"/>
        <v>118.07000000000001</v>
      </c>
      <c r="S193" s="35">
        <f t="shared" si="17"/>
        <v>24.4</v>
      </c>
      <c r="T193" s="35">
        <f t="shared" si="17"/>
        <v>64.06</v>
      </c>
      <c r="U193" s="35">
        <f t="shared" si="17"/>
        <v>13.27</v>
      </c>
    </row>
    <row r="194" spans="1:21" s="4" customFormat="1" ht="12.75" customHeight="1" x14ac:dyDescent="0.3">
      <c r="B194" s="49"/>
    </row>
    <row r="195" spans="1:21" s="4" customFormat="1" ht="12.75" customHeight="1" x14ac:dyDescent="0.3">
      <c r="B195" s="49"/>
    </row>
    <row r="196" spans="1:21" s="4" customFormat="1" ht="12.75" customHeight="1" x14ac:dyDescent="0.3">
      <c r="B196" s="49"/>
    </row>
    <row r="197" spans="1:21" s="4" customFormat="1" ht="18.75" customHeight="1" x14ac:dyDescent="0.3">
      <c r="A197" s="92" t="s">
        <v>69</v>
      </c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4"/>
    </row>
    <row r="198" spans="1:21" s="4" customFormat="1" ht="12.75" customHeight="1" x14ac:dyDescent="0.3">
      <c r="A198" s="95" t="s">
        <v>17</v>
      </c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7"/>
    </row>
    <row r="199" spans="1:21" s="4" customFormat="1" ht="12.75" customHeight="1" x14ac:dyDescent="0.25">
      <c r="A199" s="90">
        <v>103</v>
      </c>
      <c r="B199" s="90" t="s">
        <v>29</v>
      </c>
      <c r="C199" s="90">
        <v>250</v>
      </c>
      <c r="D199" s="56" t="s">
        <v>11</v>
      </c>
      <c r="E199" s="56">
        <v>100</v>
      </c>
      <c r="F199" s="56">
        <v>75</v>
      </c>
      <c r="G199" s="57">
        <v>19</v>
      </c>
      <c r="H199" s="57">
        <f t="shared" ref="H199:H212" si="18">E199*G199/1000</f>
        <v>1.9</v>
      </c>
      <c r="I199" s="91">
        <f>H199+H200+H201+H202+H203+H205</f>
        <v>3.1064999999999996</v>
      </c>
      <c r="J199" s="75">
        <v>7.66</v>
      </c>
      <c r="K199" s="75">
        <v>8.58</v>
      </c>
      <c r="L199" s="75">
        <v>17.14</v>
      </c>
      <c r="M199" s="75">
        <v>176.42</v>
      </c>
      <c r="N199" s="75">
        <v>0</v>
      </c>
      <c r="O199" s="75">
        <v>8.56</v>
      </c>
      <c r="P199" s="75">
        <v>0</v>
      </c>
      <c r="Q199" s="75">
        <v>0</v>
      </c>
      <c r="R199" s="81">
        <v>25.04</v>
      </c>
      <c r="S199" s="81">
        <v>0</v>
      </c>
      <c r="T199" s="81">
        <v>27.44</v>
      </c>
      <c r="U199" s="81">
        <v>1.1000000000000001</v>
      </c>
    </row>
    <row r="200" spans="1:21" s="4" customFormat="1" ht="12.75" customHeight="1" x14ac:dyDescent="0.25">
      <c r="A200" s="90"/>
      <c r="B200" s="90"/>
      <c r="C200" s="90"/>
      <c r="D200" s="56" t="s">
        <v>97</v>
      </c>
      <c r="E200" s="56">
        <v>10</v>
      </c>
      <c r="F200" s="56">
        <v>10</v>
      </c>
      <c r="G200" s="57">
        <v>36</v>
      </c>
      <c r="H200" s="57">
        <f t="shared" si="18"/>
        <v>0.36</v>
      </c>
      <c r="I200" s="91"/>
      <c r="J200" s="76"/>
      <c r="K200" s="76"/>
      <c r="L200" s="76"/>
      <c r="M200" s="76"/>
      <c r="N200" s="76"/>
      <c r="O200" s="76"/>
      <c r="P200" s="76"/>
      <c r="Q200" s="76"/>
      <c r="R200" s="82"/>
      <c r="S200" s="82"/>
      <c r="T200" s="82"/>
      <c r="U200" s="82"/>
    </row>
    <row r="201" spans="1:21" s="4" customFormat="1" ht="12.75" customHeight="1" x14ac:dyDescent="0.25">
      <c r="A201" s="90"/>
      <c r="B201" s="90"/>
      <c r="C201" s="90"/>
      <c r="D201" s="56" t="s">
        <v>12</v>
      </c>
      <c r="E201" s="56">
        <v>12.5</v>
      </c>
      <c r="F201" s="56">
        <v>10</v>
      </c>
      <c r="G201" s="57">
        <v>25</v>
      </c>
      <c r="H201" s="57">
        <f t="shared" si="18"/>
        <v>0.3125</v>
      </c>
      <c r="I201" s="91"/>
      <c r="J201" s="76"/>
      <c r="K201" s="76"/>
      <c r="L201" s="76"/>
      <c r="M201" s="76"/>
      <c r="N201" s="76"/>
      <c r="O201" s="76"/>
      <c r="P201" s="76"/>
      <c r="Q201" s="76"/>
      <c r="R201" s="82"/>
      <c r="S201" s="82"/>
      <c r="T201" s="82"/>
      <c r="U201" s="82"/>
    </row>
    <row r="202" spans="1:21" s="4" customFormat="1" ht="12.75" customHeight="1" x14ac:dyDescent="0.25">
      <c r="A202" s="90"/>
      <c r="B202" s="90"/>
      <c r="C202" s="90"/>
      <c r="D202" s="56" t="s">
        <v>19</v>
      </c>
      <c r="E202" s="56">
        <v>12</v>
      </c>
      <c r="F202" s="56">
        <v>10</v>
      </c>
      <c r="G202" s="57">
        <v>26</v>
      </c>
      <c r="H202" s="57">
        <f t="shared" si="18"/>
        <v>0.312</v>
      </c>
      <c r="I202" s="91"/>
      <c r="J202" s="76"/>
      <c r="K202" s="76"/>
      <c r="L202" s="76"/>
      <c r="M202" s="76"/>
      <c r="N202" s="76"/>
      <c r="O202" s="76"/>
      <c r="P202" s="76"/>
      <c r="Q202" s="76"/>
      <c r="R202" s="82"/>
      <c r="S202" s="82"/>
      <c r="T202" s="82"/>
      <c r="U202" s="82"/>
    </row>
    <row r="203" spans="1:21" s="4" customFormat="1" ht="12.75" customHeight="1" x14ac:dyDescent="0.25">
      <c r="A203" s="90"/>
      <c r="B203" s="90"/>
      <c r="C203" s="90"/>
      <c r="D203" s="56" t="s">
        <v>40</v>
      </c>
      <c r="E203" s="56">
        <v>2.5</v>
      </c>
      <c r="F203" s="56">
        <v>2.5</v>
      </c>
      <c r="G203" s="57">
        <v>84</v>
      </c>
      <c r="H203" s="57">
        <f t="shared" si="18"/>
        <v>0.21</v>
      </c>
      <c r="I203" s="91"/>
      <c r="J203" s="76"/>
      <c r="K203" s="76"/>
      <c r="L203" s="76"/>
      <c r="M203" s="76"/>
      <c r="N203" s="76"/>
      <c r="O203" s="76"/>
      <c r="P203" s="76"/>
      <c r="Q203" s="76"/>
      <c r="R203" s="82"/>
      <c r="S203" s="82"/>
      <c r="T203" s="82"/>
      <c r="U203" s="82"/>
    </row>
    <row r="204" spans="1:21" s="4" customFormat="1" ht="12.75" customHeight="1" x14ac:dyDescent="0.25">
      <c r="A204" s="90"/>
      <c r="B204" s="90"/>
      <c r="C204" s="90"/>
      <c r="D204" s="14" t="s">
        <v>9</v>
      </c>
      <c r="E204" s="56">
        <v>175</v>
      </c>
      <c r="F204" s="56">
        <v>175</v>
      </c>
      <c r="G204" s="57"/>
      <c r="H204" s="57">
        <f t="shared" si="18"/>
        <v>0</v>
      </c>
      <c r="I204" s="91"/>
      <c r="J204" s="76"/>
      <c r="K204" s="76"/>
      <c r="L204" s="76"/>
      <c r="M204" s="76"/>
      <c r="N204" s="76"/>
      <c r="O204" s="76"/>
      <c r="P204" s="76"/>
      <c r="Q204" s="76"/>
      <c r="R204" s="82"/>
      <c r="S204" s="82"/>
      <c r="T204" s="82"/>
      <c r="U204" s="82"/>
    </row>
    <row r="205" spans="1:21" s="4" customFormat="1" ht="12.75" customHeight="1" x14ac:dyDescent="0.25">
      <c r="A205" s="90"/>
      <c r="B205" s="90"/>
      <c r="C205" s="90"/>
      <c r="D205" s="56" t="s">
        <v>111</v>
      </c>
      <c r="E205" s="56">
        <v>1</v>
      </c>
      <c r="F205" s="56">
        <v>1</v>
      </c>
      <c r="G205" s="57">
        <v>12</v>
      </c>
      <c r="H205" s="57">
        <f t="shared" si="18"/>
        <v>1.2E-2</v>
      </c>
      <c r="I205" s="91"/>
      <c r="J205" s="76"/>
      <c r="K205" s="76"/>
      <c r="L205" s="76"/>
      <c r="M205" s="76"/>
      <c r="N205" s="76"/>
      <c r="O205" s="76"/>
      <c r="P205" s="76"/>
      <c r="Q205" s="76"/>
      <c r="R205" s="82"/>
      <c r="S205" s="82"/>
      <c r="T205" s="82"/>
      <c r="U205" s="82"/>
    </row>
    <row r="206" spans="1:21" s="4" customFormat="1" ht="12.75" customHeight="1" x14ac:dyDescent="0.25">
      <c r="A206" s="75">
        <v>312</v>
      </c>
      <c r="B206" s="75" t="s">
        <v>26</v>
      </c>
      <c r="C206" s="75">
        <v>150</v>
      </c>
      <c r="D206" s="56" t="s">
        <v>11</v>
      </c>
      <c r="E206" s="56">
        <v>175.5</v>
      </c>
      <c r="F206" s="56">
        <v>132</v>
      </c>
      <c r="G206" s="57">
        <v>19</v>
      </c>
      <c r="H206" s="57">
        <f t="shared" si="18"/>
        <v>3.3344999999999998</v>
      </c>
      <c r="I206" s="78">
        <f>H206+H207+H208+H209</f>
        <v>8.0609999999999999</v>
      </c>
      <c r="J206" s="75">
        <v>3.26</v>
      </c>
      <c r="K206" s="75">
        <v>9.6199999999999992</v>
      </c>
      <c r="L206" s="75">
        <v>18.89</v>
      </c>
      <c r="M206" s="75">
        <v>181.5</v>
      </c>
      <c r="N206" s="75">
        <v>0</v>
      </c>
      <c r="O206" s="75">
        <v>18.690000000000001</v>
      </c>
      <c r="P206" s="75">
        <v>0</v>
      </c>
      <c r="Q206" s="75">
        <v>0</v>
      </c>
      <c r="R206" s="81">
        <v>43.74</v>
      </c>
      <c r="S206" s="81">
        <v>0</v>
      </c>
      <c r="T206" s="81">
        <v>28.77</v>
      </c>
      <c r="U206" s="81">
        <v>1.08</v>
      </c>
    </row>
    <row r="207" spans="1:21" s="4" customFormat="1" ht="12.75" customHeight="1" x14ac:dyDescent="0.25">
      <c r="A207" s="76"/>
      <c r="B207" s="76"/>
      <c r="C207" s="76"/>
      <c r="D207" s="56" t="s">
        <v>6</v>
      </c>
      <c r="E207" s="56">
        <v>24</v>
      </c>
      <c r="F207" s="56">
        <v>24</v>
      </c>
      <c r="G207" s="57">
        <v>48</v>
      </c>
      <c r="H207" s="57">
        <f t="shared" si="18"/>
        <v>1.1519999999999999</v>
      </c>
      <c r="I207" s="79"/>
      <c r="J207" s="76"/>
      <c r="K207" s="76"/>
      <c r="L207" s="76"/>
      <c r="M207" s="76"/>
      <c r="N207" s="76"/>
      <c r="O207" s="76"/>
      <c r="P207" s="76"/>
      <c r="Q207" s="76"/>
      <c r="R207" s="82"/>
      <c r="S207" s="82"/>
      <c r="T207" s="82"/>
      <c r="U207" s="82"/>
    </row>
    <row r="208" spans="1:21" s="4" customFormat="1" ht="12.75" customHeight="1" x14ac:dyDescent="0.25">
      <c r="A208" s="76"/>
      <c r="B208" s="76"/>
      <c r="C208" s="76"/>
      <c r="D208" s="56" t="s">
        <v>8</v>
      </c>
      <c r="E208" s="56">
        <v>7.5</v>
      </c>
      <c r="F208" s="56">
        <v>7.5</v>
      </c>
      <c r="G208" s="57">
        <v>475</v>
      </c>
      <c r="H208" s="57">
        <f t="shared" si="18"/>
        <v>3.5625</v>
      </c>
      <c r="I208" s="79"/>
      <c r="J208" s="76"/>
      <c r="K208" s="76"/>
      <c r="L208" s="76"/>
      <c r="M208" s="76"/>
      <c r="N208" s="76"/>
      <c r="O208" s="76"/>
      <c r="P208" s="76"/>
      <c r="Q208" s="76"/>
      <c r="R208" s="82"/>
      <c r="S208" s="82"/>
      <c r="T208" s="82"/>
      <c r="U208" s="82"/>
    </row>
    <row r="209" spans="1:21" s="4" customFormat="1" ht="12.75" customHeight="1" x14ac:dyDescent="0.25">
      <c r="A209" s="77"/>
      <c r="B209" s="77"/>
      <c r="C209" s="77"/>
      <c r="D209" s="56" t="s">
        <v>114</v>
      </c>
      <c r="E209" s="56">
        <v>1</v>
      </c>
      <c r="F209" s="56">
        <v>1</v>
      </c>
      <c r="G209" s="57">
        <v>12</v>
      </c>
      <c r="H209" s="57">
        <f t="shared" si="18"/>
        <v>1.2E-2</v>
      </c>
      <c r="I209" s="80"/>
      <c r="J209" s="77"/>
      <c r="K209" s="77"/>
      <c r="L209" s="77"/>
      <c r="M209" s="77"/>
      <c r="N209" s="77"/>
      <c r="O209" s="77"/>
      <c r="P209" s="77"/>
      <c r="Q209" s="77"/>
      <c r="R209" s="83"/>
      <c r="S209" s="83"/>
      <c r="T209" s="83"/>
      <c r="U209" s="83"/>
    </row>
    <row r="210" spans="1:21" s="4" customFormat="1" ht="12.75" customHeight="1" x14ac:dyDescent="0.25">
      <c r="A210" s="75">
        <v>255</v>
      </c>
      <c r="B210" s="75" t="s">
        <v>98</v>
      </c>
      <c r="C210" s="75">
        <v>80</v>
      </c>
      <c r="D210" s="56" t="s">
        <v>99</v>
      </c>
      <c r="E210" s="56">
        <v>142.4</v>
      </c>
      <c r="F210" s="56">
        <v>118.4</v>
      </c>
      <c r="G210" s="57">
        <v>250</v>
      </c>
      <c r="H210" s="57">
        <f t="shared" si="18"/>
        <v>35.6</v>
      </c>
      <c r="I210" s="78">
        <f>H210+H211+H212</f>
        <v>36.418400000000005</v>
      </c>
      <c r="J210" s="90">
        <v>10.7</v>
      </c>
      <c r="K210" s="90">
        <v>9.7799999999999994</v>
      </c>
      <c r="L210" s="90">
        <v>2.42</v>
      </c>
      <c r="M210" s="90">
        <v>144</v>
      </c>
      <c r="N210" s="90">
        <v>0.15</v>
      </c>
      <c r="O210" s="90">
        <v>10.7</v>
      </c>
      <c r="P210" s="90">
        <v>0</v>
      </c>
      <c r="Q210" s="90">
        <v>0</v>
      </c>
      <c r="R210" s="128">
        <v>16.11</v>
      </c>
      <c r="S210" s="128">
        <v>0</v>
      </c>
      <c r="T210" s="128">
        <v>0</v>
      </c>
      <c r="U210" s="128">
        <v>1.07</v>
      </c>
    </row>
    <row r="211" spans="1:21" s="4" customFormat="1" ht="12.75" customHeight="1" x14ac:dyDescent="0.25">
      <c r="A211" s="76"/>
      <c r="B211" s="76"/>
      <c r="C211" s="76"/>
      <c r="D211" s="56" t="s">
        <v>40</v>
      </c>
      <c r="E211" s="56">
        <v>9.6</v>
      </c>
      <c r="F211" s="56">
        <v>9.6</v>
      </c>
      <c r="G211" s="57">
        <v>84</v>
      </c>
      <c r="H211" s="57">
        <f t="shared" si="18"/>
        <v>0.80640000000000001</v>
      </c>
      <c r="I211" s="79"/>
      <c r="J211" s="90"/>
      <c r="K211" s="90"/>
      <c r="L211" s="90"/>
      <c r="M211" s="90"/>
      <c r="N211" s="90"/>
      <c r="O211" s="90"/>
      <c r="P211" s="90"/>
      <c r="Q211" s="90"/>
      <c r="R211" s="128"/>
      <c r="S211" s="128"/>
      <c r="T211" s="128"/>
      <c r="U211" s="128"/>
    </row>
    <row r="212" spans="1:21" s="4" customFormat="1" ht="12.75" customHeight="1" x14ac:dyDescent="0.25">
      <c r="A212" s="77"/>
      <c r="B212" s="77"/>
      <c r="C212" s="77"/>
      <c r="D212" s="56" t="s">
        <v>111</v>
      </c>
      <c r="E212" s="56">
        <v>1</v>
      </c>
      <c r="F212" s="56">
        <v>1</v>
      </c>
      <c r="G212" s="57">
        <v>12</v>
      </c>
      <c r="H212" s="57">
        <f t="shared" si="18"/>
        <v>1.2E-2</v>
      </c>
      <c r="I212" s="80"/>
      <c r="J212" s="90"/>
      <c r="K212" s="90"/>
      <c r="L212" s="90"/>
      <c r="M212" s="90"/>
      <c r="N212" s="90"/>
      <c r="O212" s="90"/>
      <c r="P212" s="90"/>
      <c r="Q212" s="90"/>
      <c r="R212" s="128"/>
      <c r="S212" s="128"/>
      <c r="T212" s="128"/>
      <c r="U212" s="128"/>
    </row>
    <row r="213" spans="1:21" s="4" customFormat="1" ht="29.25" customHeight="1" x14ac:dyDescent="0.25">
      <c r="A213" s="56">
        <v>71</v>
      </c>
      <c r="B213" s="56" t="s">
        <v>117</v>
      </c>
      <c r="C213" s="56">
        <v>60</v>
      </c>
      <c r="D213" s="56" t="s">
        <v>117</v>
      </c>
      <c r="E213" s="56">
        <v>63.1</v>
      </c>
      <c r="F213" s="56">
        <v>60</v>
      </c>
      <c r="G213" s="57">
        <v>75</v>
      </c>
      <c r="H213" s="65">
        <f t="shared" ref="H213:H216" si="19">E213*G213/1000</f>
        <v>4.7324999999999999</v>
      </c>
      <c r="I213" s="55">
        <v>4.7300000000000004</v>
      </c>
      <c r="J213" s="56">
        <v>0.6</v>
      </c>
      <c r="K213" s="56">
        <v>0.06</v>
      </c>
      <c r="L213" s="56">
        <v>0.72</v>
      </c>
      <c r="M213" s="19">
        <v>7.2</v>
      </c>
      <c r="N213" s="63">
        <v>0.03</v>
      </c>
      <c r="O213" s="63">
        <v>2.94</v>
      </c>
      <c r="P213" s="63">
        <v>0</v>
      </c>
      <c r="Q213" s="63">
        <v>0</v>
      </c>
      <c r="R213" s="64">
        <v>10.199999999999999</v>
      </c>
      <c r="S213" s="64">
        <v>8.4</v>
      </c>
      <c r="T213" s="64">
        <v>18</v>
      </c>
      <c r="U213" s="64">
        <v>0.3</v>
      </c>
    </row>
    <row r="214" spans="1:21" s="4" customFormat="1" ht="12.75" customHeight="1" x14ac:dyDescent="0.25">
      <c r="A214" s="90">
        <v>349</v>
      </c>
      <c r="B214" s="90" t="s">
        <v>115</v>
      </c>
      <c r="C214" s="90">
        <v>200</v>
      </c>
      <c r="D214" s="56" t="s">
        <v>32</v>
      </c>
      <c r="E214" s="56">
        <v>20</v>
      </c>
      <c r="F214" s="56">
        <v>25</v>
      </c>
      <c r="G214" s="57">
        <v>70</v>
      </c>
      <c r="H214" s="57">
        <f t="shared" si="19"/>
        <v>1.4</v>
      </c>
      <c r="I214" s="91">
        <f>H214+H215+H216</f>
        <v>2.1280000000000001</v>
      </c>
      <c r="J214" s="75">
        <v>0.66</v>
      </c>
      <c r="K214" s="75">
        <v>0.09</v>
      </c>
      <c r="L214" s="75">
        <v>32.01</v>
      </c>
      <c r="M214" s="75">
        <v>132.80000000000001</v>
      </c>
      <c r="N214" s="75">
        <v>0</v>
      </c>
      <c r="O214" s="75">
        <v>0.73</v>
      </c>
      <c r="P214" s="75">
        <v>0</v>
      </c>
      <c r="Q214" s="75">
        <v>0</v>
      </c>
      <c r="R214" s="84">
        <v>32.479999999999997</v>
      </c>
      <c r="S214" s="84">
        <v>0</v>
      </c>
      <c r="T214" s="84">
        <v>17.46</v>
      </c>
      <c r="U214" s="84">
        <v>0.7</v>
      </c>
    </row>
    <row r="215" spans="1:21" s="4" customFormat="1" ht="12.75" customHeight="1" x14ac:dyDescent="0.25">
      <c r="A215" s="90"/>
      <c r="B215" s="90"/>
      <c r="C215" s="90"/>
      <c r="D215" s="56" t="s">
        <v>7</v>
      </c>
      <c r="E215" s="56">
        <v>20</v>
      </c>
      <c r="F215" s="56">
        <v>20</v>
      </c>
      <c r="G215" s="57">
        <v>34</v>
      </c>
      <c r="H215" s="57">
        <f t="shared" si="19"/>
        <v>0.68</v>
      </c>
      <c r="I215" s="91"/>
      <c r="J215" s="76"/>
      <c r="K215" s="76"/>
      <c r="L215" s="76"/>
      <c r="M215" s="76"/>
      <c r="N215" s="76"/>
      <c r="O215" s="76"/>
      <c r="P215" s="76"/>
      <c r="Q215" s="76"/>
      <c r="R215" s="85"/>
      <c r="S215" s="85"/>
      <c r="T215" s="85"/>
      <c r="U215" s="85"/>
    </row>
    <row r="216" spans="1:21" s="4" customFormat="1" ht="12.75" customHeight="1" x14ac:dyDescent="0.25">
      <c r="A216" s="90"/>
      <c r="B216" s="90"/>
      <c r="C216" s="90"/>
      <c r="D216" s="56" t="s">
        <v>44</v>
      </c>
      <c r="E216" s="56">
        <v>0.2</v>
      </c>
      <c r="F216" s="56">
        <v>0.2</v>
      </c>
      <c r="G216" s="57">
        <v>240</v>
      </c>
      <c r="H216" s="57">
        <f t="shared" si="19"/>
        <v>4.8000000000000001E-2</v>
      </c>
      <c r="I216" s="91"/>
      <c r="J216" s="76"/>
      <c r="K216" s="76"/>
      <c r="L216" s="76"/>
      <c r="M216" s="76"/>
      <c r="N216" s="76"/>
      <c r="O216" s="76"/>
      <c r="P216" s="76"/>
      <c r="Q216" s="76"/>
      <c r="R216" s="85"/>
      <c r="S216" s="85"/>
      <c r="T216" s="85"/>
      <c r="U216" s="85"/>
    </row>
    <row r="217" spans="1:21" s="4" customFormat="1" ht="12.75" customHeight="1" x14ac:dyDescent="0.25">
      <c r="A217" s="90"/>
      <c r="B217" s="90"/>
      <c r="C217" s="90"/>
      <c r="D217" s="56" t="s">
        <v>9</v>
      </c>
      <c r="E217" s="56">
        <v>200</v>
      </c>
      <c r="F217" s="56">
        <v>200</v>
      </c>
      <c r="G217" s="57"/>
      <c r="H217" s="57"/>
      <c r="I217" s="91"/>
      <c r="J217" s="76"/>
      <c r="K217" s="76"/>
      <c r="L217" s="76"/>
      <c r="M217" s="76"/>
      <c r="N217" s="76"/>
      <c r="O217" s="76"/>
      <c r="P217" s="76"/>
      <c r="Q217" s="76"/>
      <c r="R217" s="85"/>
      <c r="S217" s="85"/>
      <c r="T217" s="85"/>
      <c r="U217" s="85"/>
    </row>
    <row r="218" spans="1:21" s="4" customFormat="1" ht="12.75" customHeight="1" x14ac:dyDescent="0.25">
      <c r="A218" s="56"/>
      <c r="B218" s="56" t="s">
        <v>14</v>
      </c>
      <c r="C218" s="62" t="s">
        <v>116</v>
      </c>
      <c r="D218" s="56" t="s">
        <v>14</v>
      </c>
      <c r="E218" s="56">
        <v>20</v>
      </c>
      <c r="F218" s="56">
        <v>20</v>
      </c>
      <c r="G218" s="57">
        <v>30</v>
      </c>
      <c r="H218" s="57">
        <f t="shared" ref="H218:H219" si="20">E218*G218/1000</f>
        <v>0.6</v>
      </c>
      <c r="I218" s="57">
        <v>0.6</v>
      </c>
      <c r="J218" s="56">
        <v>0.67</v>
      </c>
      <c r="K218" s="56">
        <v>0.44</v>
      </c>
      <c r="L218" s="56">
        <v>8.3800000000000008</v>
      </c>
      <c r="M218" s="19">
        <v>42.8</v>
      </c>
      <c r="N218" s="63">
        <v>0.02</v>
      </c>
      <c r="O218" s="63">
        <v>0</v>
      </c>
      <c r="P218" s="63">
        <v>0</v>
      </c>
      <c r="Q218" s="63">
        <v>0</v>
      </c>
      <c r="R218" s="64">
        <v>4</v>
      </c>
      <c r="S218" s="64">
        <v>13</v>
      </c>
      <c r="T218" s="64">
        <v>2.8</v>
      </c>
      <c r="U218" s="64">
        <v>0.18</v>
      </c>
    </row>
    <row r="219" spans="1:21" s="4" customFormat="1" ht="12.75" customHeight="1" x14ac:dyDescent="0.25">
      <c r="A219" s="56"/>
      <c r="B219" s="56" t="s">
        <v>15</v>
      </c>
      <c r="C219" s="56">
        <v>30</v>
      </c>
      <c r="D219" s="56" t="s">
        <v>15</v>
      </c>
      <c r="E219" s="56">
        <v>30</v>
      </c>
      <c r="F219" s="56">
        <v>30</v>
      </c>
      <c r="G219" s="57">
        <v>40</v>
      </c>
      <c r="H219" s="57">
        <f t="shared" si="20"/>
        <v>1.2</v>
      </c>
      <c r="I219" s="55">
        <v>1.2</v>
      </c>
      <c r="J219" s="56">
        <v>2.6</v>
      </c>
      <c r="K219" s="56">
        <v>1</v>
      </c>
      <c r="L219" s="56">
        <v>12.8</v>
      </c>
      <c r="M219" s="19">
        <v>77.7</v>
      </c>
      <c r="N219" s="63">
        <v>8.6999999999999993</v>
      </c>
      <c r="O219" s="63">
        <v>0.1</v>
      </c>
      <c r="P219" s="63">
        <v>0</v>
      </c>
      <c r="Q219" s="63">
        <v>0.7</v>
      </c>
      <c r="R219" s="64">
        <v>2.2000000000000002</v>
      </c>
      <c r="S219" s="64">
        <v>3</v>
      </c>
      <c r="T219" s="64">
        <v>0</v>
      </c>
      <c r="U219" s="64">
        <v>4.7</v>
      </c>
    </row>
    <row r="220" spans="1:21" s="4" customFormat="1" ht="12.75" customHeight="1" x14ac:dyDescent="0.25">
      <c r="A220" s="16"/>
      <c r="B220" s="8" t="s">
        <v>74</v>
      </c>
      <c r="C220" s="8"/>
      <c r="D220" s="8"/>
      <c r="E220" s="8"/>
      <c r="F220" s="8"/>
      <c r="G220" s="9"/>
      <c r="H220" s="11"/>
      <c r="I220" s="9">
        <f>I199+I206+I207+I209+I210+I213+I214+I218+I219</f>
        <v>56.243900000000018</v>
      </c>
      <c r="J220" s="35">
        <f t="shared" ref="J220:U220" si="21">SUM(J199:J219)</f>
        <v>26.150000000000002</v>
      </c>
      <c r="K220" s="35">
        <f t="shared" si="21"/>
        <v>29.569999999999997</v>
      </c>
      <c r="L220" s="35">
        <f t="shared" si="21"/>
        <v>92.36</v>
      </c>
      <c r="M220" s="35">
        <f t="shared" si="21"/>
        <v>762.42</v>
      </c>
      <c r="N220" s="35">
        <f t="shared" si="21"/>
        <v>8.8999999999999986</v>
      </c>
      <c r="O220" s="35">
        <f t="shared" si="21"/>
        <v>41.72</v>
      </c>
      <c r="P220" s="35">
        <f t="shared" si="21"/>
        <v>0</v>
      </c>
      <c r="Q220" s="35">
        <f t="shared" si="21"/>
        <v>0.7</v>
      </c>
      <c r="R220" s="35">
        <f t="shared" si="21"/>
        <v>133.76999999999998</v>
      </c>
      <c r="S220" s="35">
        <f t="shared" si="21"/>
        <v>24.4</v>
      </c>
      <c r="T220" s="35">
        <f t="shared" si="21"/>
        <v>94.470000000000013</v>
      </c>
      <c r="U220" s="35">
        <f t="shared" si="21"/>
        <v>9.129999999999999</v>
      </c>
    </row>
    <row r="221" spans="1:21" s="4" customFormat="1" ht="12.75" customHeight="1" x14ac:dyDescent="0.3">
      <c r="B221" s="49"/>
    </row>
    <row r="222" spans="1:21" s="4" customFormat="1" ht="12.75" customHeight="1" x14ac:dyDescent="0.3">
      <c r="B222" s="49"/>
    </row>
    <row r="223" spans="1:21" s="4" customFormat="1" ht="12.75" customHeight="1" x14ac:dyDescent="0.3">
      <c r="B223" s="49"/>
    </row>
    <row r="224" spans="1:21" s="4" customFormat="1" ht="15" customHeight="1" x14ac:dyDescent="0.3">
      <c r="A224" s="92" t="s">
        <v>70</v>
      </c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4"/>
    </row>
    <row r="225" spans="1:21" s="4" customFormat="1" ht="12.75" customHeight="1" x14ac:dyDescent="0.25">
      <c r="A225" s="5"/>
      <c r="B225" s="10"/>
      <c r="C225" s="10"/>
      <c r="D225" s="10"/>
      <c r="E225" s="10"/>
      <c r="F225" s="10"/>
      <c r="G225" s="10"/>
      <c r="H225" s="10"/>
      <c r="I225" s="10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s="4" customFormat="1" ht="12.75" customHeight="1" x14ac:dyDescent="0.3">
      <c r="A226" s="95" t="s">
        <v>17</v>
      </c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7"/>
    </row>
    <row r="227" spans="1:21" s="4" customFormat="1" ht="12.75" customHeight="1" x14ac:dyDescent="0.25">
      <c r="A227" s="90">
        <v>97</v>
      </c>
      <c r="B227" s="90" t="s">
        <v>20</v>
      </c>
      <c r="C227" s="90">
        <v>200</v>
      </c>
      <c r="D227" s="42" t="s">
        <v>11</v>
      </c>
      <c r="E227" s="42">
        <v>150</v>
      </c>
      <c r="F227" s="42">
        <v>112.5</v>
      </c>
      <c r="G227" s="7">
        <v>25</v>
      </c>
      <c r="H227" s="7">
        <f>E227*G227/1000</f>
        <v>3.75</v>
      </c>
      <c r="I227" s="91">
        <f>H227+H228+H229+H230</f>
        <v>4.5374999999999996</v>
      </c>
      <c r="J227" s="75">
        <v>2.2000000000000002</v>
      </c>
      <c r="K227" s="75">
        <v>2.4</v>
      </c>
      <c r="L227" s="75">
        <v>16.399999999999999</v>
      </c>
      <c r="M227" s="75">
        <v>81</v>
      </c>
      <c r="N227" s="75">
        <v>0.12</v>
      </c>
      <c r="O227" s="75">
        <v>12</v>
      </c>
      <c r="P227" s="75">
        <v>0.4</v>
      </c>
      <c r="Q227" s="75">
        <v>0.18</v>
      </c>
      <c r="R227" s="81">
        <v>22.2</v>
      </c>
      <c r="S227" s="81">
        <v>72.599999999999994</v>
      </c>
      <c r="T227" s="81">
        <v>29.6</v>
      </c>
      <c r="U227" s="81">
        <v>1.2</v>
      </c>
    </row>
    <row r="228" spans="1:21" s="4" customFormat="1" ht="12.75" customHeight="1" x14ac:dyDescent="0.25">
      <c r="A228" s="90"/>
      <c r="B228" s="90"/>
      <c r="C228" s="90"/>
      <c r="D228" s="6" t="s">
        <v>12</v>
      </c>
      <c r="E228" s="6">
        <v>12.5</v>
      </c>
      <c r="F228" s="6">
        <v>10</v>
      </c>
      <c r="G228" s="7">
        <v>25</v>
      </c>
      <c r="H228" s="7">
        <f>E228*G228/1000</f>
        <v>0.3125</v>
      </c>
      <c r="I228" s="91"/>
      <c r="J228" s="76"/>
      <c r="K228" s="76"/>
      <c r="L228" s="76"/>
      <c r="M228" s="76"/>
      <c r="N228" s="76"/>
      <c r="O228" s="76"/>
      <c r="P228" s="76"/>
      <c r="Q228" s="76"/>
      <c r="R228" s="82"/>
      <c r="S228" s="82"/>
      <c r="T228" s="82"/>
      <c r="U228" s="82"/>
    </row>
    <row r="229" spans="1:21" s="4" customFormat="1" ht="12.75" customHeight="1" x14ac:dyDescent="0.25">
      <c r="A229" s="90"/>
      <c r="B229" s="90"/>
      <c r="C229" s="90"/>
      <c r="D229" s="6" t="s">
        <v>19</v>
      </c>
      <c r="E229" s="6">
        <v>12</v>
      </c>
      <c r="F229" s="6">
        <v>10</v>
      </c>
      <c r="G229" s="7">
        <v>25</v>
      </c>
      <c r="H229" s="7">
        <f>E229*G229/1000</f>
        <v>0.3</v>
      </c>
      <c r="I229" s="91"/>
      <c r="J229" s="76"/>
      <c r="K229" s="76"/>
      <c r="L229" s="76"/>
      <c r="M229" s="76"/>
      <c r="N229" s="76"/>
      <c r="O229" s="76"/>
      <c r="P229" s="76"/>
      <c r="Q229" s="76"/>
      <c r="R229" s="82"/>
      <c r="S229" s="82"/>
      <c r="T229" s="82"/>
      <c r="U229" s="82"/>
    </row>
    <row r="230" spans="1:21" s="4" customFormat="1" ht="12.75" customHeight="1" x14ac:dyDescent="0.25">
      <c r="A230" s="90"/>
      <c r="B230" s="90"/>
      <c r="C230" s="90"/>
      <c r="D230" s="6" t="s">
        <v>40</v>
      </c>
      <c r="E230" s="6">
        <v>2.5</v>
      </c>
      <c r="F230" s="6">
        <v>2.5</v>
      </c>
      <c r="G230" s="7">
        <v>70</v>
      </c>
      <c r="H230" s="7">
        <f>E230*G230/1000</f>
        <v>0.17499999999999999</v>
      </c>
      <c r="I230" s="91"/>
      <c r="J230" s="76"/>
      <c r="K230" s="76"/>
      <c r="L230" s="76"/>
      <c r="M230" s="76"/>
      <c r="N230" s="76"/>
      <c r="O230" s="76"/>
      <c r="P230" s="76"/>
      <c r="Q230" s="76"/>
      <c r="R230" s="82"/>
      <c r="S230" s="82"/>
      <c r="T230" s="82"/>
      <c r="U230" s="82"/>
    </row>
    <row r="231" spans="1:21" s="4" customFormat="1" ht="12.75" customHeight="1" x14ac:dyDescent="0.25">
      <c r="A231" s="90"/>
      <c r="B231" s="90"/>
      <c r="C231" s="90"/>
      <c r="D231" s="6" t="s">
        <v>28</v>
      </c>
      <c r="E231" s="6">
        <v>175</v>
      </c>
      <c r="F231" s="6">
        <v>175</v>
      </c>
      <c r="G231" s="7"/>
      <c r="H231" s="7"/>
      <c r="I231" s="91"/>
      <c r="J231" s="77"/>
      <c r="K231" s="77"/>
      <c r="L231" s="77"/>
      <c r="M231" s="77"/>
      <c r="N231" s="77"/>
      <c r="O231" s="77"/>
      <c r="P231" s="77"/>
      <c r="Q231" s="77"/>
      <c r="R231" s="83"/>
      <c r="S231" s="83"/>
      <c r="T231" s="83"/>
      <c r="U231" s="83"/>
    </row>
    <row r="232" spans="1:21" s="4" customFormat="1" ht="12.75" customHeight="1" x14ac:dyDescent="0.3">
      <c r="A232" s="90">
        <v>268</v>
      </c>
      <c r="B232" s="98" t="s">
        <v>118</v>
      </c>
      <c r="C232" s="90">
        <v>80</v>
      </c>
      <c r="D232" s="56" t="s">
        <v>13</v>
      </c>
      <c r="E232" s="56">
        <v>80</v>
      </c>
      <c r="F232" s="56">
        <v>59.2</v>
      </c>
      <c r="G232" s="57">
        <v>350</v>
      </c>
      <c r="H232" s="61">
        <f t="shared" ref="H232:H250" si="22">E232*G232/1000</f>
        <v>28</v>
      </c>
      <c r="I232" s="91">
        <f>H232+H233+H235+H237+H236+H238</f>
        <v>33.207199999999993</v>
      </c>
      <c r="J232" s="75">
        <v>13.21</v>
      </c>
      <c r="K232" s="75">
        <v>19.36</v>
      </c>
      <c r="L232" s="75">
        <v>11.46</v>
      </c>
      <c r="M232" s="75">
        <v>275.2</v>
      </c>
      <c r="N232" s="75">
        <v>0</v>
      </c>
      <c r="O232" s="75">
        <v>0.28000000000000003</v>
      </c>
      <c r="P232" s="75">
        <v>0</v>
      </c>
      <c r="Q232" s="75">
        <v>0</v>
      </c>
      <c r="R232" s="81">
        <v>34.520000000000003</v>
      </c>
      <c r="S232" s="81">
        <v>0</v>
      </c>
      <c r="T232" s="81">
        <v>44.63</v>
      </c>
      <c r="U232" s="81">
        <v>2.2400000000000002</v>
      </c>
    </row>
    <row r="233" spans="1:21" s="4" customFormat="1" ht="12.75" customHeight="1" x14ac:dyDescent="0.3">
      <c r="A233" s="90"/>
      <c r="B233" s="98"/>
      <c r="C233" s="90"/>
      <c r="D233" s="56" t="s">
        <v>14</v>
      </c>
      <c r="E233" s="56">
        <v>14.4</v>
      </c>
      <c r="F233" s="56">
        <v>14.4</v>
      </c>
      <c r="G233" s="57">
        <v>30</v>
      </c>
      <c r="H233" s="61">
        <f t="shared" si="22"/>
        <v>0.432</v>
      </c>
      <c r="I233" s="91"/>
      <c r="J233" s="76"/>
      <c r="K233" s="76"/>
      <c r="L233" s="76"/>
      <c r="M233" s="76"/>
      <c r="N233" s="76"/>
      <c r="O233" s="76"/>
      <c r="P233" s="76"/>
      <c r="Q233" s="76"/>
      <c r="R233" s="82"/>
      <c r="S233" s="82"/>
      <c r="T233" s="82"/>
      <c r="U233" s="82"/>
    </row>
    <row r="234" spans="1:21" s="4" customFormat="1" ht="12.75" customHeight="1" x14ac:dyDescent="0.3">
      <c r="A234" s="90"/>
      <c r="B234" s="98"/>
      <c r="C234" s="90"/>
      <c r="D234" s="56" t="s">
        <v>119</v>
      </c>
      <c r="E234" s="56">
        <v>19.2</v>
      </c>
      <c r="F234" s="56">
        <v>19.2</v>
      </c>
      <c r="G234" s="57"/>
      <c r="H234" s="61">
        <f t="shared" si="22"/>
        <v>0</v>
      </c>
      <c r="I234" s="91"/>
      <c r="J234" s="76"/>
      <c r="K234" s="76"/>
      <c r="L234" s="76"/>
      <c r="M234" s="76"/>
      <c r="N234" s="76"/>
      <c r="O234" s="76"/>
      <c r="P234" s="76"/>
      <c r="Q234" s="76"/>
      <c r="R234" s="82"/>
      <c r="S234" s="82"/>
      <c r="T234" s="82"/>
      <c r="U234" s="82"/>
    </row>
    <row r="235" spans="1:21" s="4" customFormat="1" ht="12.75" customHeight="1" x14ac:dyDescent="0.3">
      <c r="A235" s="90"/>
      <c r="B235" s="98"/>
      <c r="C235" s="90"/>
      <c r="D235" s="56" t="s">
        <v>21</v>
      </c>
      <c r="E235" s="56">
        <v>8</v>
      </c>
      <c r="F235" s="56">
        <v>8</v>
      </c>
      <c r="G235" s="57">
        <v>70</v>
      </c>
      <c r="H235" s="61">
        <f t="shared" si="22"/>
        <v>0.56000000000000005</v>
      </c>
      <c r="I235" s="91"/>
      <c r="J235" s="76"/>
      <c r="K235" s="76"/>
      <c r="L235" s="76"/>
      <c r="M235" s="76"/>
      <c r="N235" s="76"/>
      <c r="O235" s="76"/>
      <c r="P235" s="76"/>
      <c r="Q235" s="76"/>
      <c r="R235" s="82"/>
      <c r="S235" s="82"/>
      <c r="T235" s="82"/>
      <c r="U235" s="82"/>
    </row>
    <row r="236" spans="1:21" s="4" customFormat="1" ht="12.75" customHeight="1" x14ac:dyDescent="0.3">
      <c r="A236" s="90"/>
      <c r="B236" s="98"/>
      <c r="C236" s="90"/>
      <c r="D236" s="56" t="s">
        <v>40</v>
      </c>
      <c r="E236" s="56">
        <v>4.8</v>
      </c>
      <c r="F236" s="56">
        <v>4.8</v>
      </c>
      <c r="G236" s="57">
        <v>84</v>
      </c>
      <c r="H236" s="61">
        <f t="shared" si="22"/>
        <v>0.4032</v>
      </c>
      <c r="I236" s="91"/>
      <c r="J236" s="76"/>
      <c r="K236" s="76"/>
      <c r="L236" s="76"/>
      <c r="M236" s="76"/>
      <c r="N236" s="76"/>
      <c r="O236" s="76"/>
      <c r="P236" s="76"/>
      <c r="Q236" s="76"/>
      <c r="R236" s="82"/>
      <c r="S236" s="82"/>
      <c r="T236" s="82"/>
      <c r="U236" s="82"/>
    </row>
    <row r="237" spans="1:21" s="4" customFormat="1" ht="12.75" customHeight="1" x14ac:dyDescent="0.3">
      <c r="A237" s="90"/>
      <c r="B237" s="98"/>
      <c r="C237" s="90"/>
      <c r="D237" s="56" t="s">
        <v>111</v>
      </c>
      <c r="E237" s="56">
        <v>1</v>
      </c>
      <c r="F237" s="56">
        <v>1</v>
      </c>
      <c r="G237" s="57">
        <v>12</v>
      </c>
      <c r="H237" s="61">
        <f t="shared" si="22"/>
        <v>1.2E-2</v>
      </c>
      <c r="I237" s="91"/>
      <c r="J237" s="76"/>
      <c r="K237" s="76"/>
      <c r="L237" s="76"/>
      <c r="M237" s="76"/>
      <c r="N237" s="76"/>
      <c r="O237" s="76"/>
      <c r="P237" s="76"/>
      <c r="Q237" s="76"/>
      <c r="R237" s="82"/>
      <c r="S237" s="82"/>
      <c r="T237" s="82"/>
      <c r="U237" s="82"/>
    </row>
    <row r="238" spans="1:21" s="4" customFormat="1" ht="12.75" customHeight="1" x14ac:dyDescent="0.3">
      <c r="A238" s="90"/>
      <c r="B238" s="98"/>
      <c r="C238" s="90"/>
      <c r="D238" s="56" t="s">
        <v>8</v>
      </c>
      <c r="E238" s="56">
        <v>8</v>
      </c>
      <c r="F238" s="56">
        <v>8</v>
      </c>
      <c r="G238" s="57">
        <v>475</v>
      </c>
      <c r="H238" s="61">
        <f t="shared" si="22"/>
        <v>3.8</v>
      </c>
      <c r="I238" s="91"/>
      <c r="J238" s="77"/>
      <c r="K238" s="77"/>
      <c r="L238" s="77"/>
      <c r="M238" s="77"/>
      <c r="N238" s="77"/>
      <c r="O238" s="77"/>
      <c r="P238" s="77"/>
      <c r="Q238" s="77"/>
      <c r="R238" s="83"/>
      <c r="S238" s="83"/>
      <c r="T238" s="83"/>
      <c r="U238" s="83"/>
    </row>
    <row r="239" spans="1:21" s="4" customFormat="1" ht="12.75" customHeight="1" x14ac:dyDescent="0.25">
      <c r="A239" s="75">
        <v>321</v>
      </c>
      <c r="B239" s="75" t="s">
        <v>39</v>
      </c>
      <c r="C239" s="75">
        <v>150</v>
      </c>
      <c r="D239" s="56" t="s">
        <v>137</v>
      </c>
      <c r="E239" s="56">
        <v>215</v>
      </c>
      <c r="F239" s="56">
        <v>172</v>
      </c>
      <c r="G239" s="57">
        <v>18</v>
      </c>
      <c r="H239" s="57">
        <f t="shared" si="22"/>
        <v>3.87</v>
      </c>
      <c r="I239" s="78">
        <f>H239+H240+H241+H242+H243+H244+H245+H246+H247+H248</f>
        <v>6.9414999999999987</v>
      </c>
      <c r="J239" s="75">
        <v>3.1</v>
      </c>
      <c r="K239" s="75">
        <v>4.8600000000000003</v>
      </c>
      <c r="L239" s="75">
        <v>14.14</v>
      </c>
      <c r="M239" s="75">
        <v>112.7</v>
      </c>
      <c r="N239" s="75">
        <v>0</v>
      </c>
      <c r="O239" s="75">
        <v>25.74</v>
      </c>
      <c r="P239" s="75">
        <v>0</v>
      </c>
      <c r="Q239" s="75">
        <v>0</v>
      </c>
      <c r="R239" s="81">
        <v>83.2</v>
      </c>
      <c r="S239" s="81">
        <v>0</v>
      </c>
      <c r="T239" s="81">
        <v>30.98</v>
      </c>
      <c r="U239" s="81">
        <v>1.21</v>
      </c>
    </row>
    <row r="240" spans="1:21" s="4" customFormat="1" ht="12.75" customHeight="1" x14ac:dyDescent="0.25">
      <c r="A240" s="76"/>
      <c r="B240" s="76"/>
      <c r="C240" s="76"/>
      <c r="D240" s="56" t="s">
        <v>113</v>
      </c>
      <c r="E240" s="56">
        <v>4.5</v>
      </c>
      <c r="F240" s="56">
        <v>4.5</v>
      </c>
      <c r="G240" s="57">
        <v>240</v>
      </c>
      <c r="H240" s="57">
        <f t="shared" si="22"/>
        <v>1.08</v>
      </c>
      <c r="I240" s="79"/>
      <c r="J240" s="76"/>
      <c r="K240" s="76"/>
      <c r="L240" s="76"/>
      <c r="M240" s="76"/>
      <c r="N240" s="76"/>
      <c r="O240" s="76"/>
      <c r="P240" s="76"/>
      <c r="Q240" s="76"/>
      <c r="R240" s="82"/>
      <c r="S240" s="82"/>
      <c r="T240" s="82"/>
      <c r="U240" s="82"/>
    </row>
    <row r="241" spans="1:21" s="4" customFormat="1" ht="12.75" customHeight="1" x14ac:dyDescent="0.25">
      <c r="A241" s="76"/>
      <c r="B241" s="76"/>
      <c r="C241" s="76"/>
      <c r="D241" s="56" t="s">
        <v>40</v>
      </c>
      <c r="E241" s="56">
        <v>5.25</v>
      </c>
      <c r="F241" s="56">
        <v>5.25</v>
      </c>
      <c r="G241" s="57">
        <v>84</v>
      </c>
      <c r="H241" s="57">
        <f t="shared" si="22"/>
        <v>0.441</v>
      </c>
      <c r="I241" s="79"/>
      <c r="J241" s="76"/>
      <c r="K241" s="76"/>
      <c r="L241" s="76"/>
      <c r="M241" s="76"/>
      <c r="N241" s="76"/>
      <c r="O241" s="76"/>
      <c r="P241" s="76"/>
      <c r="Q241" s="76"/>
      <c r="R241" s="82"/>
      <c r="S241" s="82"/>
      <c r="T241" s="82"/>
      <c r="U241" s="82"/>
    </row>
    <row r="242" spans="1:21" s="4" customFormat="1" ht="12.75" customHeight="1" x14ac:dyDescent="0.25">
      <c r="A242" s="76"/>
      <c r="B242" s="76"/>
      <c r="C242" s="76"/>
      <c r="D242" s="56" t="s">
        <v>138</v>
      </c>
      <c r="E242" s="56">
        <v>9</v>
      </c>
      <c r="F242" s="56">
        <v>9</v>
      </c>
      <c r="G242" s="57">
        <v>120</v>
      </c>
      <c r="H242" s="57">
        <f t="shared" si="22"/>
        <v>1.08</v>
      </c>
      <c r="I242" s="79"/>
      <c r="J242" s="76"/>
      <c r="K242" s="76"/>
      <c r="L242" s="76"/>
      <c r="M242" s="76"/>
      <c r="N242" s="76"/>
      <c r="O242" s="76"/>
      <c r="P242" s="76"/>
      <c r="Q242" s="76"/>
      <c r="R242" s="82"/>
      <c r="S242" s="82"/>
      <c r="T242" s="82"/>
      <c r="U242" s="82"/>
    </row>
    <row r="243" spans="1:21" s="4" customFormat="1" ht="12.75" customHeight="1" x14ac:dyDescent="0.25">
      <c r="A243" s="76"/>
      <c r="B243" s="76"/>
      <c r="C243" s="76"/>
      <c r="D243" s="56" t="s">
        <v>12</v>
      </c>
      <c r="E243" s="56">
        <v>3.75</v>
      </c>
      <c r="F243" s="56">
        <v>3</v>
      </c>
      <c r="G243" s="57">
        <v>18</v>
      </c>
      <c r="H243" s="57">
        <f t="shared" si="22"/>
        <v>6.7500000000000004E-2</v>
      </c>
      <c r="I243" s="79"/>
      <c r="J243" s="76"/>
      <c r="K243" s="76"/>
      <c r="L243" s="76"/>
      <c r="M243" s="76"/>
      <c r="N243" s="76"/>
      <c r="O243" s="76"/>
      <c r="P243" s="76"/>
      <c r="Q243" s="76"/>
      <c r="R243" s="82"/>
      <c r="S243" s="82"/>
      <c r="T243" s="82"/>
      <c r="U243" s="82"/>
    </row>
    <row r="244" spans="1:21" s="4" customFormat="1" ht="12.75" customHeight="1" x14ac:dyDescent="0.25">
      <c r="A244" s="76"/>
      <c r="B244" s="76"/>
      <c r="C244" s="76"/>
      <c r="D244" s="56" t="s">
        <v>19</v>
      </c>
      <c r="E244" s="56">
        <v>7.2</v>
      </c>
      <c r="F244" s="56">
        <v>6</v>
      </c>
      <c r="G244" s="57">
        <v>26</v>
      </c>
      <c r="H244" s="57">
        <f t="shared" si="22"/>
        <v>0.18720000000000001</v>
      </c>
      <c r="I244" s="79"/>
      <c r="J244" s="76"/>
      <c r="K244" s="76"/>
      <c r="L244" s="76"/>
      <c r="M244" s="76"/>
      <c r="N244" s="76"/>
      <c r="O244" s="76"/>
      <c r="P244" s="76"/>
      <c r="Q244" s="76"/>
      <c r="R244" s="82"/>
      <c r="S244" s="82"/>
      <c r="T244" s="82"/>
      <c r="U244" s="82"/>
    </row>
    <row r="245" spans="1:21" s="4" customFormat="1" ht="12.75" customHeight="1" x14ac:dyDescent="0.25">
      <c r="A245" s="76"/>
      <c r="B245" s="76"/>
      <c r="C245" s="76"/>
      <c r="D245" s="56" t="s">
        <v>30</v>
      </c>
      <c r="E245" s="56">
        <v>0.02</v>
      </c>
      <c r="F245" s="56">
        <v>0.02</v>
      </c>
      <c r="G245" s="57">
        <v>200</v>
      </c>
      <c r="H245" s="57">
        <f t="shared" si="22"/>
        <v>4.0000000000000001E-3</v>
      </c>
      <c r="I245" s="79"/>
      <c r="J245" s="76"/>
      <c r="K245" s="76"/>
      <c r="L245" s="76"/>
      <c r="M245" s="76"/>
      <c r="N245" s="76"/>
      <c r="O245" s="76"/>
      <c r="P245" s="76"/>
      <c r="Q245" s="76"/>
      <c r="R245" s="82"/>
      <c r="S245" s="82"/>
      <c r="T245" s="82"/>
      <c r="U245" s="82"/>
    </row>
    <row r="246" spans="1:21" s="4" customFormat="1" ht="12.75" customHeight="1" x14ac:dyDescent="0.25">
      <c r="A246" s="76"/>
      <c r="B246" s="76"/>
      <c r="C246" s="76"/>
      <c r="D246" s="56" t="s">
        <v>33</v>
      </c>
      <c r="E246" s="56">
        <v>1.8</v>
      </c>
      <c r="F246" s="56">
        <v>1.8</v>
      </c>
      <c r="G246" s="57">
        <v>26</v>
      </c>
      <c r="H246" s="57">
        <f t="shared" si="22"/>
        <v>4.6800000000000001E-2</v>
      </c>
      <c r="I246" s="79"/>
      <c r="J246" s="76"/>
      <c r="K246" s="76"/>
      <c r="L246" s="76"/>
      <c r="M246" s="76"/>
      <c r="N246" s="76"/>
      <c r="O246" s="76"/>
      <c r="P246" s="76"/>
      <c r="Q246" s="76"/>
      <c r="R246" s="82"/>
      <c r="S246" s="82"/>
      <c r="T246" s="82"/>
      <c r="U246" s="82"/>
    </row>
    <row r="247" spans="1:21" s="4" customFormat="1" ht="12.75" customHeight="1" x14ac:dyDescent="0.25">
      <c r="A247" s="76"/>
      <c r="B247" s="76"/>
      <c r="C247" s="76"/>
      <c r="D247" s="56" t="s">
        <v>7</v>
      </c>
      <c r="E247" s="56">
        <v>4.5</v>
      </c>
      <c r="F247" s="56">
        <v>4.5</v>
      </c>
      <c r="G247" s="57">
        <v>34</v>
      </c>
      <c r="H247" s="57">
        <f t="shared" si="22"/>
        <v>0.153</v>
      </c>
      <c r="I247" s="79"/>
      <c r="J247" s="76"/>
      <c r="K247" s="76"/>
      <c r="L247" s="76"/>
      <c r="M247" s="76"/>
      <c r="N247" s="76"/>
      <c r="O247" s="76"/>
      <c r="P247" s="76"/>
      <c r="Q247" s="76"/>
      <c r="R247" s="82"/>
      <c r="S247" s="82"/>
      <c r="T247" s="82"/>
      <c r="U247" s="82"/>
    </row>
    <row r="248" spans="1:21" s="4" customFormat="1" ht="12.75" customHeight="1" x14ac:dyDescent="0.25">
      <c r="A248" s="77"/>
      <c r="B248" s="77"/>
      <c r="C248" s="77"/>
      <c r="D248" s="56" t="s">
        <v>111</v>
      </c>
      <c r="E248" s="56">
        <v>1</v>
      </c>
      <c r="F248" s="56">
        <v>1</v>
      </c>
      <c r="G248" s="57">
        <v>12</v>
      </c>
      <c r="H248" s="57">
        <f t="shared" si="22"/>
        <v>1.2E-2</v>
      </c>
      <c r="I248" s="80"/>
      <c r="J248" s="77"/>
      <c r="K248" s="77"/>
      <c r="L248" s="77"/>
      <c r="M248" s="77"/>
      <c r="N248" s="77"/>
      <c r="O248" s="77"/>
      <c r="P248" s="77"/>
      <c r="Q248" s="77"/>
      <c r="R248" s="83"/>
      <c r="S248" s="83"/>
      <c r="T248" s="83"/>
      <c r="U248" s="83"/>
    </row>
    <row r="249" spans="1:21" s="4" customFormat="1" ht="12.75" customHeight="1" x14ac:dyDescent="0.25">
      <c r="A249" s="75">
        <v>349</v>
      </c>
      <c r="B249" s="75" t="s">
        <v>83</v>
      </c>
      <c r="C249" s="75">
        <v>200</v>
      </c>
      <c r="D249" s="56" t="s">
        <v>84</v>
      </c>
      <c r="E249" s="56">
        <v>16</v>
      </c>
      <c r="F249" s="56">
        <v>16</v>
      </c>
      <c r="G249" s="57">
        <v>200</v>
      </c>
      <c r="H249" s="57">
        <f t="shared" si="22"/>
        <v>3.2</v>
      </c>
      <c r="I249" s="78">
        <f>H249+H250</f>
        <v>4.16</v>
      </c>
      <c r="J249" s="75">
        <v>0.3</v>
      </c>
      <c r="K249" s="75">
        <v>0</v>
      </c>
      <c r="L249" s="75">
        <v>31.4</v>
      </c>
      <c r="M249" s="75">
        <v>127.2</v>
      </c>
      <c r="N249" s="75">
        <v>6.0000000000000001E-3</v>
      </c>
      <c r="O249" s="75">
        <v>0.4</v>
      </c>
      <c r="P249" s="75">
        <v>0.2</v>
      </c>
      <c r="Q249" s="75">
        <v>0</v>
      </c>
      <c r="R249" s="81">
        <v>25.2</v>
      </c>
      <c r="S249" s="81">
        <v>39.6</v>
      </c>
      <c r="T249" s="81">
        <v>19.399999999999999</v>
      </c>
      <c r="U249" s="81">
        <v>0.6</v>
      </c>
    </row>
    <row r="250" spans="1:21" s="4" customFormat="1" ht="12.75" customHeight="1" x14ac:dyDescent="0.25">
      <c r="A250" s="76"/>
      <c r="B250" s="76"/>
      <c r="C250" s="76"/>
      <c r="D250" s="56" t="s">
        <v>7</v>
      </c>
      <c r="E250" s="56">
        <v>24</v>
      </c>
      <c r="F250" s="56">
        <v>24</v>
      </c>
      <c r="G250" s="57">
        <v>40</v>
      </c>
      <c r="H250" s="57">
        <f t="shared" si="22"/>
        <v>0.96</v>
      </c>
      <c r="I250" s="79"/>
      <c r="J250" s="76"/>
      <c r="K250" s="76"/>
      <c r="L250" s="76"/>
      <c r="M250" s="76"/>
      <c r="N250" s="76"/>
      <c r="O250" s="76"/>
      <c r="P250" s="76"/>
      <c r="Q250" s="76"/>
      <c r="R250" s="82"/>
      <c r="S250" s="82"/>
      <c r="T250" s="82"/>
      <c r="U250" s="82"/>
    </row>
    <row r="251" spans="1:21" s="4" customFormat="1" ht="12.75" customHeight="1" x14ac:dyDescent="0.25">
      <c r="A251" s="77"/>
      <c r="B251" s="77"/>
      <c r="C251" s="77"/>
      <c r="D251" s="56" t="s">
        <v>9</v>
      </c>
      <c r="E251" s="56">
        <v>214</v>
      </c>
      <c r="F251" s="56">
        <v>214</v>
      </c>
      <c r="G251" s="57"/>
      <c r="H251" s="57"/>
      <c r="I251" s="80"/>
      <c r="J251" s="77"/>
      <c r="K251" s="77"/>
      <c r="L251" s="77"/>
      <c r="M251" s="77"/>
      <c r="N251" s="77"/>
      <c r="O251" s="77"/>
      <c r="P251" s="77"/>
      <c r="Q251" s="77"/>
      <c r="R251" s="83"/>
      <c r="S251" s="83"/>
      <c r="T251" s="83"/>
      <c r="U251" s="83"/>
    </row>
    <row r="252" spans="1:21" s="4" customFormat="1" ht="12.75" customHeight="1" x14ac:dyDescent="0.25">
      <c r="A252" s="56"/>
      <c r="B252" s="56" t="s">
        <v>14</v>
      </c>
      <c r="C252" s="62" t="s">
        <v>116</v>
      </c>
      <c r="D252" s="56" t="s">
        <v>14</v>
      </c>
      <c r="E252" s="56">
        <v>20</v>
      </c>
      <c r="F252" s="56">
        <v>20</v>
      </c>
      <c r="G252" s="57">
        <v>30</v>
      </c>
      <c r="H252" s="57">
        <f t="shared" ref="H252:H253" si="23">E252*G252/1000</f>
        <v>0.6</v>
      </c>
      <c r="I252" s="57">
        <v>0.6</v>
      </c>
      <c r="J252" s="56">
        <v>0.67</v>
      </c>
      <c r="K252" s="56">
        <v>0.44</v>
      </c>
      <c r="L252" s="56">
        <v>8.3800000000000008</v>
      </c>
      <c r="M252" s="19">
        <v>42.8</v>
      </c>
      <c r="N252" s="63">
        <v>0.02</v>
      </c>
      <c r="O252" s="63">
        <v>0</v>
      </c>
      <c r="P252" s="63">
        <v>0</v>
      </c>
      <c r="Q252" s="63">
        <v>0</v>
      </c>
      <c r="R252" s="64">
        <v>4</v>
      </c>
      <c r="S252" s="64">
        <v>13</v>
      </c>
      <c r="T252" s="64">
        <v>2.8</v>
      </c>
      <c r="U252" s="64">
        <v>0.18</v>
      </c>
    </row>
    <row r="253" spans="1:21" s="4" customFormat="1" ht="12.75" customHeight="1" x14ac:dyDescent="0.25">
      <c r="A253" s="56"/>
      <c r="B253" s="56" t="s">
        <v>15</v>
      </c>
      <c r="C253" s="56">
        <v>30</v>
      </c>
      <c r="D253" s="56" t="s">
        <v>15</v>
      </c>
      <c r="E253" s="56">
        <v>30</v>
      </c>
      <c r="F253" s="56">
        <v>30</v>
      </c>
      <c r="G253" s="57">
        <v>40</v>
      </c>
      <c r="H253" s="57">
        <f t="shared" si="23"/>
        <v>1.2</v>
      </c>
      <c r="I253" s="55">
        <v>1.2</v>
      </c>
      <c r="J253" s="56">
        <v>2.6</v>
      </c>
      <c r="K253" s="56">
        <v>1</v>
      </c>
      <c r="L253" s="56">
        <v>12.8</v>
      </c>
      <c r="M253" s="19">
        <v>77.7</v>
      </c>
      <c r="N253" s="63">
        <v>8.6999999999999993</v>
      </c>
      <c r="O253" s="63">
        <v>0.1</v>
      </c>
      <c r="P253" s="63">
        <v>0</v>
      </c>
      <c r="Q253" s="63">
        <v>0.7</v>
      </c>
      <c r="R253" s="64">
        <v>2.2000000000000002</v>
      </c>
      <c r="S253" s="64">
        <v>3</v>
      </c>
      <c r="T253" s="64">
        <v>0</v>
      </c>
      <c r="U253" s="64">
        <v>4.7</v>
      </c>
    </row>
    <row r="254" spans="1:21" s="4" customFormat="1" ht="12.75" customHeight="1" x14ac:dyDescent="0.25">
      <c r="A254" s="16"/>
      <c r="B254" s="8" t="s">
        <v>74</v>
      </c>
      <c r="C254" s="8"/>
      <c r="D254" s="8"/>
      <c r="E254" s="8"/>
      <c r="F254" s="8"/>
      <c r="G254" s="9"/>
      <c r="H254" s="9"/>
      <c r="I254" s="9">
        <f>SUM(I227:I253)</f>
        <v>50.6462</v>
      </c>
      <c r="J254" s="35">
        <f t="shared" ref="J254:U254" si="24">SUM(J227:J253)</f>
        <v>22.080000000000005</v>
      </c>
      <c r="K254" s="35">
        <f t="shared" si="24"/>
        <v>28.06</v>
      </c>
      <c r="L254" s="35">
        <f t="shared" si="24"/>
        <v>94.58</v>
      </c>
      <c r="M254" s="35">
        <f t="shared" si="24"/>
        <v>716.6</v>
      </c>
      <c r="N254" s="35">
        <f t="shared" si="24"/>
        <v>8.8460000000000001</v>
      </c>
      <c r="O254" s="35">
        <f t="shared" si="24"/>
        <v>38.519999999999996</v>
      </c>
      <c r="P254" s="35">
        <f t="shared" si="24"/>
        <v>0.60000000000000009</v>
      </c>
      <c r="Q254" s="35">
        <f t="shared" si="24"/>
        <v>0.87999999999999989</v>
      </c>
      <c r="R254" s="35">
        <f t="shared" si="24"/>
        <v>171.32</v>
      </c>
      <c r="S254" s="35">
        <f t="shared" si="24"/>
        <v>128.19999999999999</v>
      </c>
      <c r="T254" s="35">
        <f t="shared" si="24"/>
        <v>127.41000000000001</v>
      </c>
      <c r="U254" s="35">
        <f t="shared" si="24"/>
        <v>10.129999999999999</v>
      </c>
    </row>
    <row r="255" spans="1:21" s="4" customFormat="1" ht="12.75" customHeight="1" x14ac:dyDescent="0.3">
      <c r="B255" s="49"/>
    </row>
    <row r="256" spans="1:21" s="4" customFormat="1" ht="12.75" customHeight="1" x14ac:dyDescent="0.3">
      <c r="B256" s="49"/>
    </row>
    <row r="257" spans="1:21" s="4" customFormat="1" ht="12.75" customHeight="1" x14ac:dyDescent="0.3">
      <c r="B257" s="49"/>
    </row>
    <row r="258" spans="1:21" s="4" customFormat="1" ht="12.75" customHeight="1" x14ac:dyDescent="0.25">
      <c r="A258" s="18">
        <v>1</v>
      </c>
      <c r="B258" s="50">
        <v>2</v>
      </c>
      <c r="C258" s="50">
        <v>3</v>
      </c>
      <c r="D258" s="50">
        <v>4</v>
      </c>
      <c r="E258" s="50">
        <v>5</v>
      </c>
      <c r="F258" s="50">
        <v>6</v>
      </c>
      <c r="G258" s="50">
        <v>7</v>
      </c>
      <c r="H258" s="50">
        <v>8</v>
      </c>
      <c r="I258" s="50">
        <v>9</v>
      </c>
      <c r="J258" s="18">
        <v>10</v>
      </c>
      <c r="K258" s="18">
        <v>11</v>
      </c>
      <c r="L258" s="18">
        <v>12</v>
      </c>
      <c r="M258" s="18">
        <v>13</v>
      </c>
      <c r="N258" s="18">
        <v>14</v>
      </c>
      <c r="O258" s="18">
        <v>15</v>
      </c>
      <c r="P258" s="18">
        <v>16</v>
      </c>
      <c r="Q258" s="18">
        <v>17</v>
      </c>
      <c r="R258" s="18">
        <v>18</v>
      </c>
      <c r="S258" s="18">
        <v>19</v>
      </c>
      <c r="T258" s="18">
        <v>20</v>
      </c>
      <c r="U258" s="18">
        <v>21</v>
      </c>
    </row>
    <row r="259" spans="1:21" s="4" customFormat="1" ht="17.25" customHeight="1" x14ac:dyDescent="0.3">
      <c r="A259" s="92" t="s">
        <v>71</v>
      </c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4"/>
    </row>
    <row r="260" spans="1:21" s="4" customFormat="1" ht="12.75" customHeight="1" x14ac:dyDescent="0.25">
      <c r="A260" s="86" t="s">
        <v>10</v>
      </c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8"/>
    </row>
    <row r="261" spans="1:21" s="4" customFormat="1" ht="12.75" customHeight="1" x14ac:dyDescent="0.25">
      <c r="A261" s="90">
        <v>88</v>
      </c>
      <c r="B261" s="90" t="s">
        <v>41</v>
      </c>
      <c r="C261" s="90">
        <v>250</v>
      </c>
      <c r="D261" s="56" t="s">
        <v>42</v>
      </c>
      <c r="E261" s="56">
        <v>62.5</v>
      </c>
      <c r="F261" s="56">
        <v>50</v>
      </c>
      <c r="G261" s="57">
        <v>18</v>
      </c>
      <c r="H261" s="57">
        <f t="shared" ref="H261:H268" si="25">E261*G261/1000</f>
        <v>1.125</v>
      </c>
      <c r="I261" s="78">
        <f>H261+H262+H263+H264+H265+H266+H268</f>
        <v>3.3246999999999995</v>
      </c>
      <c r="J261" s="75">
        <v>6.37</v>
      </c>
      <c r="K261" s="75">
        <v>10.06</v>
      </c>
      <c r="L261" s="75">
        <v>8.26</v>
      </c>
      <c r="M261" s="75">
        <v>157.04</v>
      </c>
      <c r="N261" s="75">
        <v>0</v>
      </c>
      <c r="O261" s="75">
        <v>21.16</v>
      </c>
      <c r="P261" s="75">
        <v>0</v>
      </c>
      <c r="Q261" s="75">
        <v>0</v>
      </c>
      <c r="R261" s="81">
        <v>60.89</v>
      </c>
      <c r="S261" s="81">
        <v>0</v>
      </c>
      <c r="T261" s="81">
        <v>23</v>
      </c>
      <c r="U261" s="81">
        <v>1.28</v>
      </c>
    </row>
    <row r="262" spans="1:21" s="4" customFormat="1" ht="12.75" customHeight="1" x14ac:dyDescent="0.25">
      <c r="A262" s="90"/>
      <c r="B262" s="90"/>
      <c r="C262" s="90"/>
      <c r="D262" s="56" t="s">
        <v>11</v>
      </c>
      <c r="E262" s="56">
        <v>40</v>
      </c>
      <c r="F262" s="56">
        <v>30</v>
      </c>
      <c r="G262" s="57">
        <v>19</v>
      </c>
      <c r="H262" s="57">
        <f t="shared" si="25"/>
        <v>0.76</v>
      </c>
      <c r="I262" s="79"/>
      <c r="J262" s="76"/>
      <c r="K262" s="76"/>
      <c r="L262" s="76"/>
      <c r="M262" s="76"/>
      <c r="N262" s="76"/>
      <c r="O262" s="76"/>
      <c r="P262" s="76"/>
      <c r="Q262" s="76"/>
      <c r="R262" s="82"/>
      <c r="S262" s="82"/>
      <c r="T262" s="82"/>
      <c r="U262" s="82"/>
    </row>
    <row r="263" spans="1:21" s="4" customFormat="1" ht="12.75" customHeight="1" x14ac:dyDescent="0.25">
      <c r="A263" s="90"/>
      <c r="B263" s="90"/>
      <c r="C263" s="90"/>
      <c r="D263" s="56" t="s">
        <v>12</v>
      </c>
      <c r="E263" s="56">
        <v>12.5</v>
      </c>
      <c r="F263" s="56">
        <v>10</v>
      </c>
      <c r="G263" s="57">
        <v>25</v>
      </c>
      <c r="H263" s="57">
        <f t="shared" si="25"/>
        <v>0.3125</v>
      </c>
      <c r="I263" s="79"/>
      <c r="J263" s="76"/>
      <c r="K263" s="76"/>
      <c r="L263" s="76"/>
      <c r="M263" s="76"/>
      <c r="N263" s="76"/>
      <c r="O263" s="76"/>
      <c r="P263" s="76"/>
      <c r="Q263" s="76"/>
      <c r="R263" s="82"/>
      <c r="S263" s="82"/>
      <c r="T263" s="82"/>
      <c r="U263" s="82"/>
    </row>
    <row r="264" spans="1:21" s="4" customFormat="1" ht="12.75" customHeight="1" x14ac:dyDescent="0.25">
      <c r="A264" s="90"/>
      <c r="B264" s="90"/>
      <c r="C264" s="90"/>
      <c r="D264" s="56" t="s">
        <v>19</v>
      </c>
      <c r="E264" s="56">
        <v>15.2</v>
      </c>
      <c r="F264" s="56">
        <v>12.5</v>
      </c>
      <c r="G264" s="57">
        <v>26</v>
      </c>
      <c r="H264" s="57">
        <f t="shared" si="25"/>
        <v>0.3952</v>
      </c>
      <c r="I264" s="79"/>
      <c r="J264" s="76"/>
      <c r="K264" s="76"/>
      <c r="L264" s="76"/>
      <c r="M264" s="76"/>
      <c r="N264" s="76"/>
      <c r="O264" s="76"/>
      <c r="P264" s="76"/>
      <c r="Q264" s="76"/>
      <c r="R264" s="82"/>
      <c r="S264" s="82"/>
      <c r="T264" s="82"/>
      <c r="U264" s="82"/>
    </row>
    <row r="265" spans="1:21" s="4" customFormat="1" ht="12.75" customHeight="1" x14ac:dyDescent="0.25">
      <c r="A265" s="90"/>
      <c r="B265" s="90"/>
      <c r="C265" s="90"/>
      <c r="D265" s="56" t="s">
        <v>34</v>
      </c>
      <c r="E265" s="56">
        <v>2.5</v>
      </c>
      <c r="F265" s="56">
        <v>2.5</v>
      </c>
      <c r="G265" s="57">
        <v>120</v>
      </c>
      <c r="H265" s="57">
        <f t="shared" si="25"/>
        <v>0.3</v>
      </c>
      <c r="I265" s="79"/>
      <c r="J265" s="76"/>
      <c r="K265" s="76"/>
      <c r="L265" s="76"/>
      <c r="M265" s="76"/>
      <c r="N265" s="76"/>
      <c r="O265" s="76"/>
      <c r="P265" s="76"/>
      <c r="Q265" s="76"/>
      <c r="R265" s="82"/>
      <c r="S265" s="82"/>
      <c r="T265" s="82"/>
      <c r="U265" s="82"/>
    </row>
    <row r="266" spans="1:21" s="4" customFormat="1" ht="12.75" customHeight="1" x14ac:dyDescent="0.25">
      <c r="A266" s="90"/>
      <c r="B266" s="90"/>
      <c r="C266" s="90"/>
      <c r="D266" s="56" t="s">
        <v>40</v>
      </c>
      <c r="E266" s="56">
        <v>5</v>
      </c>
      <c r="F266" s="56">
        <v>5</v>
      </c>
      <c r="G266" s="57">
        <v>84</v>
      </c>
      <c r="H266" s="57">
        <f t="shared" si="25"/>
        <v>0.42</v>
      </c>
      <c r="I266" s="79"/>
      <c r="J266" s="76"/>
      <c r="K266" s="76"/>
      <c r="L266" s="76"/>
      <c r="M266" s="76"/>
      <c r="N266" s="76"/>
      <c r="O266" s="76"/>
      <c r="P266" s="76"/>
      <c r="Q266" s="76"/>
      <c r="R266" s="82"/>
      <c r="S266" s="82"/>
      <c r="T266" s="82"/>
      <c r="U266" s="82"/>
    </row>
    <row r="267" spans="1:21" s="4" customFormat="1" ht="12.75" customHeight="1" x14ac:dyDescent="0.25">
      <c r="A267" s="90"/>
      <c r="B267" s="90"/>
      <c r="C267" s="90"/>
      <c r="D267" s="56" t="s">
        <v>9</v>
      </c>
      <c r="E267" s="56">
        <v>200</v>
      </c>
      <c r="F267" s="56">
        <v>200</v>
      </c>
      <c r="G267" s="57"/>
      <c r="H267" s="57">
        <f t="shared" si="25"/>
        <v>0</v>
      </c>
      <c r="I267" s="79"/>
      <c r="J267" s="76"/>
      <c r="K267" s="76"/>
      <c r="L267" s="76"/>
      <c r="M267" s="76"/>
      <c r="N267" s="76"/>
      <c r="O267" s="76"/>
      <c r="P267" s="76"/>
      <c r="Q267" s="76"/>
      <c r="R267" s="82"/>
      <c r="S267" s="82"/>
      <c r="T267" s="82"/>
      <c r="U267" s="82"/>
    </row>
    <row r="268" spans="1:21" s="4" customFormat="1" ht="12.75" customHeight="1" x14ac:dyDescent="0.25">
      <c r="A268" s="90"/>
      <c r="B268" s="90"/>
      <c r="C268" s="90"/>
      <c r="D268" s="56" t="s">
        <v>114</v>
      </c>
      <c r="E268" s="56">
        <v>1</v>
      </c>
      <c r="F268" s="56">
        <v>1</v>
      </c>
      <c r="G268" s="57">
        <v>12</v>
      </c>
      <c r="H268" s="57">
        <f t="shared" si="25"/>
        <v>1.2E-2</v>
      </c>
      <c r="I268" s="79"/>
      <c r="J268" s="76"/>
      <c r="K268" s="76"/>
      <c r="L268" s="76"/>
      <c r="M268" s="76"/>
      <c r="N268" s="76"/>
      <c r="O268" s="76"/>
      <c r="P268" s="76"/>
      <c r="Q268" s="76"/>
      <c r="R268" s="82"/>
      <c r="S268" s="82"/>
      <c r="T268" s="82"/>
      <c r="U268" s="82"/>
    </row>
    <row r="269" spans="1:21" s="4" customFormat="1" ht="12.75" customHeight="1" x14ac:dyDescent="0.25">
      <c r="A269" s="75">
        <v>289</v>
      </c>
      <c r="B269" s="75" t="s">
        <v>139</v>
      </c>
      <c r="C269" s="75">
        <v>200</v>
      </c>
      <c r="D269" s="47" t="s">
        <v>96</v>
      </c>
      <c r="E269" s="47">
        <v>153.6</v>
      </c>
      <c r="F269" s="47">
        <v>108.8</v>
      </c>
      <c r="G269" s="48">
        <v>180</v>
      </c>
      <c r="H269" s="48">
        <f t="shared" ref="H269:H280" si="26">E269*G269/1000</f>
        <v>27.648</v>
      </c>
      <c r="I269" s="78">
        <f>H269+H270+H271+H272+H273+H274+H275+H276+H277</f>
        <v>32.962400000000002</v>
      </c>
      <c r="J269" s="75">
        <v>19.899999999999999</v>
      </c>
      <c r="K269" s="75">
        <v>21</v>
      </c>
      <c r="L269" s="75">
        <v>1.6</v>
      </c>
      <c r="M269" s="75">
        <v>265</v>
      </c>
      <c r="N269" s="75">
        <v>0.23</v>
      </c>
      <c r="O269" s="75">
        <v>19.7</v>
      </c>
      <c r="P269" s="75">
        <v>2.5</v>
      </c>
      <c r="Q269" s="75">
        <v>3.2</v>
      </c>
      <c r="R269" s="81">
        <v>72.599999999999994</v>
      </c>
      <c r="S269" s="81">
        <v>464.6</v>
      </c>
      <c r="T269" s="81">
        <v>90.3</v>
      </c>
      <c r="U269" s="81">
        <v>6.4</v>
      </c>
    </row>
    <row r="270" spans="1:21" s="4" customFormat="1" ht="12.75" customHeight="1" x14ac:dyDescent="0.25">
      <c r="A270" s="76"/>
      <c r="B270" s="76"/>
      <c r="C270" s="76"/>
      <c r="D270" s="47" t="s">
        <v>40</v>
      </c>
      <c r="E270" s="47">
        <v>3.2</v>
      </c>
      <c r="F270" s="47">
        <v>3.2</v>
      </c>
      <c r="G270" s="48">
        <v>70</v>
      </c>
      <c r="H270" s="48">
        <f t="shared" si="26"/>
        <v>0.224</v>
      </c>
      <c r="I270" s="79"/>
      <c r="J270" s="76"/>
      <c r="K270" s="76"/>
      <c r="L270" s="76"/>
      <c r="M270" s="76"/>
      <c r="N270" s="76"/>
      <c r="O270" s="76"/>
      <c r="P270" s="76"/>
      <c r="Q270" s="76"/>
      <c r="R270" s="82"/>
      <c r="S270" s="82"/>
      <c r="T270" s="82"/>
      <c r="U270" s="82"/>
    </row>
    <row r="271" spans="1:21" s="4" customFormat="1" ht="12.75" customHeight="1" x14ac:dyDescent="0.25">
      <c r="A271" s="76"/>
      <c r="B271" s="76"/>
      <c r="C271" s="76"/>
      <c r="D271" s="47" t="s">
        <v>11</v>
      </c>
      <c r="E271" s="47">
        <v>128.4</v>
      </c>
      <c r="F271" s="47">
        <v>96</v>
      </c>
      <c r="G271" s="48">
        <v>25</v>
      </c>
      <c r="H271" s="48">
        <f t="shared" si="26"/>
        <v>3.21</v>
      </c>
      <c r="I271" s="79"/>
      <c r="J271" s="76"/>
      <c r="K271" s="76"/>
      <c r="L271" s="76"/>
      <c r="M271" s="76"/>
      <c r="N271" s="76"/>
      <c r="O271" s="76"/>
      <c r="P271" s="76"/>
      <c r="Q271" s="76"/>
      <c r="R271" s="82"/>
      <c r="S271" s="82"/>
      <c r="T271" s="82"/>
      <c r="U271" s="82"/>
    </row>
    <row r="272" spans="1:21" s="4" customFormat="1" ht="12.75" customHeight="1" x14ac:dyDescent="0.25">
      <c r="A272" s="76"/>
      <c r="B272" s="76"/>
      <c r="C272" s="76"/>
      <c r="D272" s="47" t="s">
        <v>12</v>
      </c>
      <c r="E272" s="47">
        <v>25.2</v>
      </c>
      <c r="F272" s="47">
        <v>20.399999999999999</v>
      </c>
      <c r="G272" s="48">
        <v>25</v>
      </c>
      <c r="H272" s="48">
        <f t="shared" si="26"/>
        <v>0.63</v>
      </c>
      <c r="I272" s="79"/>
      <c r="J272" s="76"/>
      <c r="K272" s="76"/>
      <c r="L272" s="76"/>
      <c r="M272" s="76"/>
      <c r="N272" s="76"/>
      <c r="O272" s="76"/>
      <c r="P272" s="76"/>
      <c r="Q272" s="76"/>
      <c r="R272" s="82"/>
      <c r="S272" s="82"/>
      <c r="T272" s="82"/>
      <c r="U272" s="82"/>
    </row>
    <row r="273" spans="1:21" s="4" customFormat="1" ht="12.75" customHeight="1" x14ac:dyDescent="0.25">
      <c r="A273" s="76"/>
      <c r="B273" s="76"/>
      <c r="C273" s="76"/>
      <c r="D273" s="47" t="s">
        <v>34</v>
      </c>
      <c r="E273" s="47">
        <v>7.2</v>
      </c>
      <c r="F273" s="47">
        <v>7.2</v>
      </c>
      <c r="G273" s="48">
        <v>70</v>
      </c>
      <c r="H273" s="48">
        <f t="shared" si="26"/>
        <v>0.504</v>
      </c>
      <c r="I273" s="79"/>
      <c r="J273" s="76"/>
      <c r="K273" s="76"/>
      <c r="L273" s="76"/>
      <c r="M273" s="76"/>
      <c r="N273" s="76"/>
      <c r="O273" s="76"/>
      <c r="P273" s="76"/>
      <c r="Q273" s="76"/>
      <c r="R273" s="82"/>
      <c r="S273" s="82"/>
      <c r="T273" s="82"/>
      <c r="U273" s="82"/>
    </row>
    <row r="274" spans="1:21" s="4" customFormat="1" ht="12.75" customHeight="1" x14ac:dyDescent="0.25">
      <c r="A274" s="76"/>
      <c r="B274" s="76"/>
      <c r="C274" s="76"/>
      <c r="D274" s="47" t="s">
        <v>19</v>
      </c>
      <c r="E274" s="47">
        <v>14.4</v>
      </c>
      <c r="F274" s="47">
        <v>12</v>
      </c>
      <c r="G274" s="48">
        <v>25</v>
      </c>
      <c r="H274" s="48">
        <f t="shared" si="26"/>
        <v>0.36</v>
      </c>
      <c r="I274" s="79"/>
      <c r="J274" s="76"/>
      <c r="K274" s="76"/>
      <c r="L274" s="76"/>
      <c r="M274" s="76"/>
      <c r="N274" s="76"/>
      <c r="O274" s="76"/>
      <c r="P274" s="76"/>
      <c r="Q274" s="76"/>
      <c r="R274" s="82"/>
      <c r="S274" s="82"/>
      <c r="T274" s="82"/>
      <c r="U274" s="82"/>
    </row>
    <row r="275" spans="1:21" s="4" customFormat="1" ht="12.75" customHeight="1" x14ac:dyDescent="0.25">
      <c r="A275" s="76"/>
      <c r="B275" s="76"/>
      <c r="C275" s="76"/>
      <c r="D275" s="47" t="s">
        <v>40</v>
      </c>
      <c r="E275" s="47">
        <v>4.8</v>
      </c>
      <c r="F275" s="47">
        <v>4.8</v>
      </c>
      <c r="G275" s="48">
        <v>70</v>
      </c>
      <c r="H275" s="48">
        <f t="shared" si="26"/>
        <v>0.33600000000000002</v>
      </c>
      <c r="I275" s="79"/>
      <c r="J275" s="76"/>
      <c r="K275" s="76"/>
      <c r="L275" s="76"/>
      <c r="M275" s="76"/>
      <c r="N275" s="76"/>
      <c r="O275" s="76"/>
      <c r="P275" s="76"/>
      <c r="Q275" s="76"/>
      <c r="R275" s="82"/>
      <c r="S275" s="82"/>
      <c r="T275" s="82"/>
      <c r="U275" s="82"/>
    </row>
    <row r="276" spans="1:21" s="4" customFormat="1" ht="12.75" customHeight="1" x14ac:dyDescent="0.25">
      <c r="A276" s="76"/>
      <c r="B276" s="76"/>
      <c r="C276" s="76"/>
      <c r="D276" s="56" t="s">
        <v>114</v>
      </c>
      <c r="E276" s="47">
        <v>1</v>
      </c>
      <c r="F276" s="47">
        <v>1</v>
      </c>
      <c r="G276" s="48">
        <v>12</v>
      </c>
      <c r="H276" s="48">
        <f t="shared" si="26"/>
        <v>1.2E-2</v>
      </c>
      <c r="I276" s="79"/>
      <c r="J276" s="76"/>
      <c r="K276" s="76"/>
      <c r="L276" s="76"/>
      <c r="M276" s="76"/>
      <c r="N276" s="76"/>
      <c r="O276" s="76"/>
      <c r="P276" s="76"/>
      <c r="Q276" s="76"/>
      <c r="R276" s="82"/>
      <c r="S276" s="82"/>
      <c r="T276" s="82"/>
      <c r="U276" s="82"/>
    </row>
    <row r="277" spans="1:21" s="4" customFormat="1" ht="12.75" customHeight="1" x14ac:dyDescent="0.25">
      <c r="A277" s="77"/>
      <c r="B277" s="77"/>
      <c r="C277" s="77"/>
      <c r="D277" s="47" t="s">
        <v>33</v>
      </c>
      <c r="E277" s="47">
        <v>1.2</v>
      </c>
      <c r="F277" s="47">
        <v>1.2</v>
      </c>
      <c r="G277" s="48">
        <v>32</v>
      </c>
      <c r="H277" s="48">
        <f t="shared" si="26"/>
        <v>3.8399999999999997E-2</v>
      </c>
      <c r="I277" s="80"/>
      <c r="J277" s="77"/>
      <c r="K277" s="77"/>
      <c r="L277" s="77"/>
      <c r="M277" s="77"/>
      <c r="N277" s="77"/>
      <c r="O277" s="77"/>
      <c r="P277" s="77"/>
      <c r="Q277" s="77"/>
      <c r="R277" s="83"/>
      <c r="S277" s="83"/>
      <c r="T277" s="83"/>
      <c r="U277" s="83"/>
    </row>
    <row r="278" spans="1:21" s="4" customFormat="1" ht="12.75" customHeight="1" x14ac:dyDescent="0.25">
      <c r="A278" s="90">
        <v>349</v>
      </c>
      <c r="B278" s="90" t="s">
        <v>115</v>
      </c>
      <c r="C278" s="90">
        <v>200</v>
      </c>
      <c r="D278" s="56" t="s">
        <v>32</v>
      </c>
      <c r="E278" s="56">
        <v>20</v>
      </c>
      <c r="F278" s="56">
        <v>25</v>
      </c>
      <c r="G278" s="57">
        <v>70</v>
      </c>
      <c r="H278" s="57">
        <f t="shared" si="26"/>
        <v>1.4</v>
      </c>
      <c r="I278" s="91">
        <f>H278+H279+H280</f>
        <v>2.1280000000000001</v>
      </c>
      <c r="J278" s="75">
        <v>0.66</v>
      </c>
      <c r="K278" s="75">
        <v>0.09</v>
      </c>
      <c r="L278" s="75">
        <v>32.01</v>
      </c>
      <c r="M278" s="75">
        <v>132.80000000000001</v>
      </c>
      <c r="N278" s="75">
        <v>0</v>
      </c>
      <c r="O278" s="75">
        <v>0.73</v>
      </c>
      <c r="P278" s="75">
        <v>0</v>
      </c>
      <c r="Q278" s="75">
        <v>0</v>
      </c>
      <c r="R278" s="84">
        <v>32.479999999999997</v>
      </c>
      <c r="S278" s="84">
        <v>0</v>
      </c>
      <c r="T278" s="84">
        <v>17.46</v>
      </c>
      <c r="U278" s="84">
        <v>0.7</v>
      </c>
    </row>
    <row r="279" spans="1:21" s="4" customFormat="1" ht="12.75" customHeight="1" x14ac:dyDescent="0.25">
      <c r="A279" s="90"/>
      <c r="B279" s="90"/>
      <c r="C279" s="90"/>
      <c r="D279" s="56" t="s">
        <v>7</v>
      </c>
      <c r="E279" s="56">
        <v>20</v>
      </c>
      <c r="F279" s="56">
        <v>20</v>
      </c>
      <c r="G279" s="57">
        <v>34</v>
      </c>
      <c r="H279" s="57">
        <f t="shared" si="26"/>
        <v>0.68</v>
      </c>
      <c r="I279" s="91"/>
      <c r="J279" s="76"/>
      <c r="K279" s="76"/>
      <c r="L279" s="76"/>
      <c r="M279" s="76"/>
      <c r="N279" s="76"/>
      <c r="O279" s="76"/>
      <c r="P279" s="76"/>
      <c r="Q279" s="76"/>
      <c r="R279" s="85"/>
      <c r="S279" s="85"/>
      <c r="T279" s="85"/>
      <c r="U279" s="85"/>
    </row>
    <row r="280" spans="1:21" s="4" customFormat="1" ht="12.75" customHeight="1" x14ac:dyDescent="0.25">
      <c r="A280" s="90"/>
      <c r="B280" s="90"/>
      <c r="C280" s="90"/>
      <c r="D280" s="56" t="s">
        <v>44</v>
      </c>
      <c r="E280" s="56">
        <v>0.2</v>
      </c>
      <c r="F280" s="56">
        <v>0.2</v>
      </c>
      <c r="G280" s="57">
        <v>240</v>
      </c>
      <c r="H280" s="57">
        <f t="shared" si="26"/>
        <v>4.8000000000000001E-2</v>
      </c>
      <c r="I280" s="91"/>
      <c r="J280" s="76"/>
      <c r="K280" s="76"/>
      <c r="L280" s="76"/>
      <c r="M280" s="76"/>
      <c r="N280" s="76"/>
      <c r="O280" s="76"/>
      <c r="P280" s="76"/>
      <c r="Q280" s="76"/>
      <c r="R280" s="85"/>
      <c r="S280" s="85"/>
      <c r="T280" s="85"/>
      <c r="U280" s="85"/>
    </row>
    <row r="281" spans="1:21" s="4" customFormat="1" ht="12.75" customHeight="1" x14ac:dyDescent="0.25">
      <c r="A281" s="90"/>
      <c r="B281" s="90"/>
      <c r="C281" s="90"/>
      <c r="D281" s="56" t="s">
        <v>9</v>
      </c>
      <c r="E281" s="56">
        <v>200</v>
      </c>
      <c r="F281" s="56">
        <v>200</v>
      </c>
      <c r="G281" s="57"/>
      <c r="H281" s="57"/>
      <c r="I281" s="91"/>
      <c r="J281" s="76"/>
      <c r="K281" s="76"/>
      <c r="L281" s="76"/>
      <c r="M281" s="76"/>
      <c r="N281" s="76"/>
      <c r="O281" s="76"/>
      <c r="P281" s="76"/>
      <c r="Q281" s="76"/>
      <c r="R281" s="85"/>
      <c r="S281" s="85"/>
      <c r="T281" s="85"/>
      <c r="U281" s="85"/>
    </row>
    <row r="282" spans="1:21" s="4" customFormat="1" ht="12.75" customHeight="1" x14ac:dyDescent="0.25">
      <c r="A282" s="56"/>
      <c r="B282" s="56" t="s">
        <v>14</v>
      </c>
      <c r="C282" s="62" t="s">
        <v>116</v>
      </c>
      <c r="D282" s="56" t="s">
        <v>14</v>
      </c>
      <c r="E282" s="56">
        <v>20</v>
      </c>
      <c r="F282" s="56">
        <v>20</v>
      </c>
      <c r="G282" s="57">
        <v>30</v>
      </c>
      <c r="H282" s="57">
        <f t="shared" ref="H282:H283" si="27">E282*G282/1000</f>
        <v>0.6</v>
      </c>
      <c r="I282" s="57">
        <v>0.6</v>
      </c>
      <c r="J282" s="56">
        <v>0.67</v>
      </c>
      <c r="K282" s="56">
        <v>0.44</v>
      </c>
      <c r="L282" s="56">
        <v>8.3800000000000008</v>
      </c>
      <c r="M282" s="19">
        <v>42.8</v>
      </c>
      <c r="N282" s="63">
        <v>0.02</v>
      </c>
      <c r="O282" s="63">
        <v>0</v>
      </c>
      <c r="P282" s="63">
        <v>0</v>
      </c>
      <c r="Q282" s="63">
        <v>0</v>
      </c>
      <c r="R282" s="64">
        <v>4</v>
      </c>
      <c r="S282" s="64">
        <v>13</v>
      </c>
      <c r="T282" s="64">
        <v>2.8</v>
      </c>
      <c r="U282" s="64">
        <v>0.18</v>
      </c>
    </row>
    <row r="283" spans="1:21" s="4" customFormat="1" ht="12.75" customHeight="1" x14ac:dyDescent="0.25">
      <c r="A283" s="56"/>
      <c r="B283" s="56" t="s">
        <v>15</v>
      </c>
      <c r="C283" s="56">
        <v>30</v>
      </c>
      <c r="D283" s="56" t="s">
        <v>15</v>
      </c>
      <c r="E283" s="56">
        <v>30</v>
      </c>
      <c r="F283" s="56">
        <v>30</v>
      </c>
      <c r="G283" s="57">
        <v>40</v>
      </c>
      <c r="H283" s="57">
        <f t="shared" si="27"/>
        <v>1.2</v>
      </c>
      <c r="I283" s="55">
        <v>1.2</v>
      </c>
      <c r="J283" s="56">
        <v>2.6</v>
      </c>
      <c r="K283" s="56">
        <v>1</v>
      </c>
      <c r="L283" s="56">
        <v>12.8</v>
      </c>
      <c r="M283" s="19">
        <v>77.7</v>
      </c>
      <c r="N283" s="63">
        <v>8.6999999999999993</v>
      </c>
      <c r="O283" s="63">
        <v>0.1</v>
      </c>
      <c r="P283" s="63">
        <v>0</v>
      </c>
      <c r="Q283" s="63">
        <v>0.7</v>
      </c>
      <c r="R283" s="64">
        <v>2.2000000000000002</v>
      </c>
      <c r="S283" s="64">
        <v>3</v>
      </c>
      <c r="T283" s="64">
        <v>0</v>
      </c>
      <c r="U283" s="64">
        <v>4.7</v>
      </c>
    </row>
    <row r="284" spans="1:21" s="4" customFormat="1" ht="12.75" customHeight="1" x14ac:dyDescent="0.25">
      <c r="A284" s="5"/>
      <c r="B284" s="8" t="s">
        <v>74</v>
      </c>
      <c r="C284" s="6"/>
      <c r="D284" s="6"/>
      <c r="E284" s="6"/>
      <c r="F284" s="6"/>
      <c r="G284" s="7"/>
      <c r="H284" s="9"/>
      <c r="I284" s="9">
        <f>SUM(I261:I283)</f>
        <v>40.215100000000007</v>
      </c>
      <c r="J284" s="35">
        <f t="shared" ref="J284:U284" si="28">SUM(J261:J283)</f>
        <v>30.200000000000003</v>
      </c>
      <c r="K284" s="35">
        <f t="shared" si="28"/>
        <v>32.590000000000003</v>
      </c>
      <c r="L284" s="35">
        <f t="shared" si="28"/>
        <v>63.05</v>
      </c>
      <c r="M284" s="35">
        <f t="shared" si="28"/>
        <v>675.33999999999992</v>
      </c>
      <c r="N284" s="35">
        <f t="shared" si="28"/>
        <v>8.9499999999999993</v>
      </c>
      <c r="O284" s="35">
        <f t="shared" si="28"/>
        <v>41.69</v>
      </c>
      <c r="P284" s="35">
        <f t="shared" si="28"/>
        <v>2.5</v>
      </c>
      <c r="Q284" s="35">
        <f t="shared" si="28"/>
        <v>3.9000000000000004</v>
      </c>
      <c r="R284" s="35">
        <f t="shared" si="28"/>
        <v>172.17</v>
      </c>
      <c r="S284" s="35">
        <f t="shared" si="28"/>
        <v>480.6</v>
      </c>
      <c r="T284" s="35">
        <f t="shared" si="28"/>
        <v>133.56</v>
      </c>
      <c r="U284" s="35">
        <f t="shared" si="28"/>
        <v>13.260000000000002</v>
      </c>
    </row>
    <row r="285" spans="1:21" s="4" customFormat="1" ht="12.75" customHeight="1" x14ac:dyDescent="0.3">
      <c r="B285" s="49"/>
    </row>
    <row r="286" spans="1:21" s="4" customFormat="1" ht="12.75" customHeight="1" x14ac:dyDescent="0.3">
      <c r="B286" s="49"/>
    </row>
    <row r="287" spans="1:21" s="4" customFormat="1" ht="12.75" customHeight="1" x14ac:dyDescent="0.3">
      <c r="B287" s="49"/>
    </row>
    <row r="288" spans="1:21" s="4" customFormat="1" ht="20.25" customHeight="1" x14ac:dyDescent="0.3">
      <c r="A288" s="92" t="s">
        <v>72</v>
      </c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4"/>
    </row>
    <row r="289" spans="1:21" s="4" customFormat="1" ht="12.75" customHeight="1" x14ac:dyDescent="0.25">
      <c r="A289" s="86" t="s">
        <v>22</v>
      </c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8"/>
    </row>
    <row r="290" spans="1:21" s="31" customFormat="1" ht="12.75" customHeight="1" x14ac:dyDescent="0.25">
      <c r="A290" s="90">
        <v>82</v>
      </c>
      <c r="B290" s="90" t="s">
        <v>123</v>
      </c>
      <c r="C290" s="90" t="s">
        <v>124</v>
      </c>
      <c r="D290" s="56" t="s">
        <v>16</v>
      </c>
      <c r="E290" s="56">
        <v>50</v>
      </c>
      <c r="F290" s="56">
        <v>40</v>
      </c>
      <c r="G290" s="57">
        <v>19</v>
      </c>
      <c r="H290" s="57">
        <f t="shared" ref="H290:H300" si="29">E290*G290/1000</f>
        <v>0.95</v>
      </c>
      <c r="I290" s="78">
        <f>H290+H291+H292+H293+H294+H295+H296+H297+H299+H300</f>
        <v>5.4582999999999995</v>
      </c>
      <c r="J290" s="75">
        <v>6.4</v>
      </c>
      <c r="K290" s="75">
        <v>10.029999999999999</v>
      </c>
      <c r="L290" s="75">
        <v>11.55</v>
      </c>
      <c r="M290" s="75">
        <v>171.04</v>
      </c>
      <c r="N290" s="75">
        <v>0</v>
      </c>
      <c r="O290" s="75">
        <v>16.059999999999999</v>
      </c>
      <c r="P290" s="75">
        <v>0</v>
      </c>
      <c r="Q290" s="75">
        <v>0</v>
      </c>
      <c r="R290" s="81">
        <v>61.37</v>
      </c>
      <c r="S290" s="81">
        <v>0</v>
      </c>
      <c r="T290" s="81">
        <v>27.03</v>
      </c>
      <c r="U290" s="81">
        <v>1.68</v>
      </c>
    </row>
    <row r="291" spans="1:21" s="31" customFormat="1" ht="12.75" customHeight="1" x14ac:dyDescent="0.25">
      <c r="A291" s="90"/>
      <c r="B291" s="90"/>
      <c r="C291" s="90"/>
      <c r="D291" s="56" t="s">
        <v>42</v>
      </c>
      <c r="E291" s="56">
        <v>25</v>
      </c>
      <c r="F291" s="56">
        <v>20</v>
      </c>
      <c r="G291" s="57">
        <v>18</v>
      </c>
      <c r="H291" s="57">
        <f t="shared" si="29"/>
        <v>0.45</v>
      </c>
      <c r="I291" s="79"/>
      <c r="J291" s="76"/>
      <c r="K291" s="76"/>
      <c r="L291" s="76"/>
      <c r="M291" s="76"/>
      <c r="N291" s="76"/>
      <c r="O291" s="76"/>
      <c r="P291" s="76"/>
      <c r="Q291" s="76"/>
      <c r="R291" s="82"/>
      <c r="S291" s="82"/>
      <c r="T291" s="82"/>
      <c r="U291" s="82"/>
    </row>
    <row r="292" spans="1:21" s="31" customFormat="1" ht="12.75" customHeight="1" x14ac:dyDescent="0.25">
      <c r="A292" s="90"/>
      <c r="B292" s="90"/>
      <c r="C292" s="90"/>
      <c r="D292" s="56" t="s">
        <v>11</v>
      </c>
      <c r="E292" s="56">
        <v>26.7</v>
      </c>
      <c r="F292" s="56">
        <v>20</v>
      </c>
      <c r="G292" s="57">
        <v>19</v>
      </c>
      <c r="H292" s="57">
        <f t="shared" si="29"/>
        <v>0.50729999999999997</v>
      </c>
      <c r="I292" s="79"/>
      <c r="J292" s="76"/>
      <c r="K292" s="76"/>
      <c r="L292" s="76"/>
      <c r="M292" s="76"/>
      <c r="N292" s="76"/>
      <c r="O292" s="76"/>
      <c r="P292" s="76"/>
      <c r="Q292" s="76"/>
      <c r="R292" s="82"/>
      <c r="S292" s="82"/>
      <c r="T292" s="82"/>
      <c r="U292" s="82"/>
    </row>
    <row r="293" spans="1:21" s="31" customFormat="1" ht="12.75" customHeight="1" x14ac:dyDescent="0.25">
      <c r="A293" s="90"/>
      <c r="B293" s="90"/>
      <c r="C293" s="90"/>
      <c r="D293" s="56" t="s">
        <v>12</v>
      </c>
      <c r="E293" s="56">
        <v>12.5</v>
      </c>
      <c r="F293" s="56">
        <v>10</v>
      </c>
      <c r="G293" s="57">
        <v>25</v>
      </c>
      <c r="H293" s="57">
        <f t="shared" si="29"/>
        <v>0.3125</v>
      </c>
      <c r="I293" s="79"/>
      <c r="J293" s="76"/>
      <c r="K293" s="76"/>
      <c r="L293" s="76"/>
      <c r="M293" s="76"/>
      <c r="N293" s="76"/>
      <c r="O293" s="76"/>
      <c r="P293" s="76"/>
      <c r="Q293" s="76"/>
      <c r="R293" s="82"/>
      <c r="S293" s="82"/>
      <c r="T293" s="82"/>
      <c r="U293" s="82"/>
    </row>
    <row r="294" spans="1:21" s="31" customFormat="1" ht="12.75" customHeight="1" x14ac:dyDescent="0.25">
      <c r="A294" s="90"/>
      <c r="B294" s="90"/>
      <c r="C294" s="90"/>
      <c r="D294" s="56" t="s">
        <v>19</v>
      </c>
      <c r="E294" s="56">
        <v>15.25</v>
      </c>
      <c r="F294" s="56">
        <v>12.5</v>
      </c>
      <c r="G294" s="57">
        <v>26</v>
      </c>
      <c r="H294" s="57">
        <f t="shared" si="29"/>
        <v>0.39650000000000002</v>
      </c>
      <c r="I294" s="79"/>
      <c r="J294" s="76"/>
      <c r="K294" s="76"/>
      <c r="L294" s="76"/>
      <c r="M294" s="76"/>
      <c r="N294" s="76"/>
      <c r="O294" s="76"/>
      <c r="P294" s="76"/>
      <c r="Q294" s="76"/>
      <c r="R294" s="82"/>
      <c r="S294" s="82"/>
      <c r="T294" s="82"/>
      <c r="U294" s="82"/>
    </row>
    <row r="295" spans="1:21" s="31" customFormat="1" ht="12.75" customHeight="1" x14ac:dyDescent="0.25">
      <c r="A295" s="90"/>
      <c r="B295" s="90"/>
      <c r="C295" s="90"/>
      <c r="D295" s="56" t="s">
        <v>34</v>
      </c>
      <c r="E295" s="56">
        <v>7.5</v>
      </c>
      <c r="F295" s="56">
        <v>7.5</v>
      </c>
      <c r="G295" s="57">
        <v>120</v>
      </c>
      <c r="H295" s="57">
        <f t="shared" si="29"/>
        <v>0.9</v>
      </c>
      <c r="I295" s="79"/>
      <c r="J295" s="76"/>
      <c r="K295" s="76"/>
      <c r="L295" s="76"/>
      <c r="M295" s="76"/>
      <c r="N295" s="76"/>
      <c r="O295" s="76"/>
      <c r="P295" s="76"/>
      <c r="Q295" s="76"/>
      <c r="R295" s="82"/>
      <c r="S295" s="82"/>
      <c r="T295" s="82"/>
      <c r="U295" s="82"/>
    </row>
    <row r="296" spans="1:21" s="31" customFormat="1" ht="12.75" customHeight="1" x14ac:dyDescent="0.25">
      <c r="A296" s="90"/>
      <c r="B296" s="90"/>
      <c r="C296" s="90"/>
      <c r="D296" s="56" t="s">
        <v>40</v>
      </c>
      <c r="E296" s="56">
        <v>5</v>
      </c>
      <c r="F296" s="56">
        <v>5</v>
      </c>
      <c r="G296" s="57">
        <v>84</v>
      </c>
      <c r="H296" s="57">
        <f t="shared" si="29"/>
        <v>0.42</v>
      </c>
      <c r="I296" s="79"/>
      <c r="J296" s="76"/>
      <c r="K296" s="76"/>
      <c r="L296" s="76"/>
      <c r="M296" s="76"/>
      <c r="N296" s="76"/>
      <c r="O296" s="76"/>
      <c r="P296" s="76"/>
      <c r="Q296" s="76"/>
      <c r="R296" s="82"/>
      <c r="S296" s="82"/>
      <c r="T296" s="82"/>
      <c r="U296" s="82"/>
    </row>
    <row r="297" spans="1:21" s="31" customFormat="1" ht="12.75" customHeight="1" x14ac:dyDescent="0.25">
      <c r="A297" s="90"/>
      <c r="B297" s="90"/>
      <c r="C297" s="90"/>
      <c r="D297" s="56" t="s">
        <v>7</v>
      </c>
      <c r="E297" s="56">
        <v>2.5</v>
      </c>
      <c r="F297" s="56">
        <v>2.5</v>
      </c>
      <c r="G297" s="57">
        <v>34</v>
      </c>
      <c r="H297" s="57">
        <f t="shared" si="29"/>
        <v>8.5000000000000006E-2</v>
      </c>
      <c r="I297" s="79"/>
      <c r="J297" s="76"/>
      <c r="K297" s="76"/>
      <c r="L297" s="76"/>
      <c r="M297" s="76"/>
      <c r="N297" s="76"/>
      <c r="O297" s="76"/>
      <c r="P297" s="76"/>
      <c r="Q297" s="76"/>
      <c r="R297" s="82"/>
      <c r="S297" s="82"/>
      <c r="T297" s="82"/>
      <c r="U297" s="82"/>
    </row>
    <row r="298" spans="1:21" s="31" customFormat="1" ht="12.75" customHeight="1" x14ac:dyDescent="0.25">
      <c r="A298" s="90"/>
      <c r="B298" s="90"/>
      <c r="C298" s="90"/>
      <c r="D298" s="56" t="s">
        <v>9</v>
      </c>
      <c r="E298" s="56">
        <v>200</v>
      </c>
      <c r="F298" s="56">
        <v>200</v>
      </c>
      <c r="G298" s="57"/>
      <c r="H298" s="57">
        <f t="shared" si="29"/>
        <v>0</v>
      </c>
      <c r="I298" s="79"/>
      <c r="J298" s="76"/>
      <c r="K298" s="76"/>
      <c r="L298" s="76"/>
      <c r="M298" s="76"/>
      <c r="N298" s="76"/>
      <c r="O298" s="76"/>
      <c r="P298" s="76"/>
      <c r="Q298" s="76"/>
      <c r="R298" s="82"/>
      <c r="S298" s="82"/>
      <c r="T298" s="82"/>
      <c r="U298" s="82"/>
    </row>
    <row r="299" spans="1:21" s="31" customFormat="1" ht="12.75" customHeight="1" x14ac:dyDescent="0.25">
      <c r="A299" s="90"/>
      <c r="B299" s="90"/>
      <c r="C299" s="90"/>
      <c r="D299" s="56" t="s">
        <v>90</v>
      </c>
      <c r="E299" s="56">
        <v>10</v>
      </c>
      <c r="F299" s="56">
        <v>10</v>
      </c>
      <c r="G299" s="57">
        <v>142.5</v>
      </c>
      <c r="H299" s="57">
        <f t="shared" si="29"/>
        <v>1.425</v>
      </c>
      <c r="I299" s="79"/>
      <c r="J299" s="76"/>
      <c r="K299" s="76"/>
      <c r="L299" s="76"/>
      <c r="M299" s="76"/>
      <c r="N299" s="76"/>
      <c r="O299" s="76"/>
      <c r="P299" s="76"/>
      <c r="Q299" s="76"/>
      <c r="R299" s="82"/>
      <c r="S299" s="82"/>
      <c r="T299" s="82"/>
      <c r="U299" s="82"/>
    </row>
    <row r="300" spans="1:21" s="31" customFormat="1" ht="12.75" customHeight="1" x14ac:dyDescent="0.25">
      <c r="A300" s="90"/>
      <c r="B300" s="90"/>
      <c r="C300" s="90"/>
      <c r="D300" s="56" t="s">
        <v>114</v>
      </c>
      <c r="E300" s="56">
        <v>1</v>
      </c>
      <c r="F300" s="56">
        <v>1</v>
      </c>
      <c r="G300" s="57">
        <v>12</v>
      </c>
      <c r="H300" s="57">
        <f t="shared" si="29"/>
        <v>1.2E-2</v>
      </c>
      <c r="I300" s="79"/>
      <c r="J300" s="76"/>
      <c r="K300" s="76"/>
      <c r="L300" s="76"/>
      <c r="M300" s="76"/>
      <c r="N300" s="76"/>
      <c r="O300" s="76"/>
      <c r="P300" s="76"/>
      <c r="Q300" s="76"/>
      <c r="R300" s="82"/>
      <c r="S300" s="82"/>
      <c r="T300" s="82"/>
      <c r="U300" s="82"/>
    </row>
    <row r="301" spans="1:21" s="4" customFormat="1" ht="12.75" customHeight="1" x14ac:dyDescent="0.25">
      <c r="A301" s="90">
        <v>268</v>
      </c>
      <c r="B301" s="90" t="s">
        <v>140</v>
      </c>
      <c r="C301" s="90" t="s">
        <v>95</v>
      </c>
      <c r="D301" s="6" t="s">
        <v>13</v>
      </c>
      <c r="E301" s="6">
        <v>80</v>
      </c>
      <c r="F301" s="6">
        <v>59</v>
      </c>
      <c r="G301" s="7">
        <v>380</v>
      </c>
      <c r="H301" s="57">
        <f>E301*G301/1000</f>
        <v>30.4</v>
      </c>
      <c r="I301" s="91">
        <f>H301+H302+H304+H305+H306+H307+H308+H310</f>
        <v>41.293799999999997</v>
      </c>
      <c r="J301" s="75">
        <v>11.8</v>
      </c>
      <c r="K301" s="75">
        <v>15.5</v>
      </c>
      <c r="L301" s="75">
        <v>17.7</v>
      </c>
      <c r="M301" s="75">
        <v>184.8</v>
      </c>
      <c r="N301" s="75">
        <v>0.08</v>
      </c>
      <c r="O301" s="75">
        <v>0.08</v>
      </c>
      <c r="P301" s="75">
        <v>4.0000000000000001E-3</v>
      </c>
      <c r="Q301" s="75">
        <v>0.96</v>
      </c>
      <c r="R301" s="81">
        <v>47.7</v>
      </c>
      <c r="S301" s="81">
        <v>184.1</v>
      </c>
      <c r="T301" s="81">
        <v>26.2</v>
      </c>
      <c r="U301" s="81">
        <v>2.4</v>
      </c>
    </row>
    <row r="302" spans="1:21" s="4" customFormat="1" ht="12.75" customHeight="1" x14ac:dyDescent="0.25">
      <c r="A302" s="90"/>
      <c r="B302" s="90"/>
      <c r="C302" s="90"/>
      <c r="D302" s="6" t="s">
        <v>14</v>
      </c>
      <c r="E302" s="6">
        <v>14</v>
      </c>
      <c r="F302" s="6">
        <v>14</v>
      </c>
      <c r="G302" s="7">
        <v>29</v>
      </c>
      <c r="H302" s="7">
        <f>E302*G302/1000</f>
        <v>0.40600000000000003</v>
      </c>
      <c r="I302" s="91"/>
      <c r="J302" s="76"/>
      <c r="K302" s="76"/>
      <c r="L302" s="76"/>
      <c r="M302" s="76"/>
      <c r="N302" s="76"/>
      <c r="O302" s="76"/>
      <c r="P302" s="76"/>
      <c r="Q302" s="76"/>
      <c r="R302" s="82"/>
      <c r="S302" s="82"/>
      <c r="T302" s="82"/>
      <c r="U302" s="82"/>
    </row>
    <row r="303" spans="1:21" s="4" customFormat="1" ht="12.75" customHeight="1" x14ac:dyDescent="0.25">
      <c r="A303" s="90"/>
      <c r="B303" s="90"/>
      <c r="C303" s="90"/>
      <c r="D303" s="6" t="s">
        <v>9</v>
      </c>
      <c r="E303" s="6">
        <v>19</v>
      </c>
      <c r="F303" s="6">
        <v>19</v>
      </c>
      <c r="G303" s="7"/>
      <c r="H303" s="7"/>
      <c r="I303" s="91"/>
      <c r="J303" s="76"/>
      <c r="K303" s="76"/>
      <c r="L303" s="76"/>
      <c r="M303" s="76"/>
      <c r="N303" s="76"/>
      <c r="O303" s="76"/>
      <c r="P303" s="76"/>
      <c r="Q303" s="76"/>
      <c r="R303" s="82"/>
      <c r="S303" s="82"/>
      <c r="T303" s="82"/>
      <c r="U303" s="82"/>
    </row>
    <row r="304" spans="1:21" s="4" customFormat="1" ht="12.75" customHeight="1" x14ac:dyDescent="0.25">
      <c r="A304" s="90"/>
      <c r="B304" s="90"/>
      <c r="C304" s="90"/>
      <c r="D304" s="6" t="s">
        <v>36</v>
      </c>
      <c r="E304" s="6">
        <v>8</v>
      </c>
      <c r="F304" s="6">
        <v>8</v>
      </c>
      <c r="G304" s="7">
        <v>15</v>
      </c>
      <c r="H304" s="7">
        <f>E304*G304/1000</f>
        <v>0.12</v>
      </c>
      <c r="I304" s="91"/>
      <c r="J304" s="76"/>
      <c r="K304" s="76"/>
      <c r="L304" s="76"/>
      <c r="M304" s="76"/>
      <c r="N304" s="76"/>
      <c r="O304" s="76"/>
      <c r="P304" s="76"/>
      <c r="Q304" s="76"/>
      <c r="R304" s="82"/>
      <c r="S304" s="82"/>
      <c r="T304" s="82"/>
      <c r="U304" s="82"/>
    </row>
    <row r="305" spans="1:21" s="4" customFormat="1" ht="12.75" customHeight="1" x14ac:dyDescent="0.25">
      <c r="A305" s="90"/>
      <c r="B305" s="90"/>
      <c r="C305" s="90"/>
      <c r="D305" s="6" t="s">
        <v>19</v>
      </c>
      <c r="E305" s="6">
        <v>9.6</v>
      </c>
      <c r="F305" s="6">
        <v>8</v>
      </c>
      <c r="G305" s="7">
        <v>25</v>
      </c>
      <c r="H305" s="7">
        <f>E305*G305/1000</f>
        <v>0.24</v>
      </c>
      <c r="I305" s="91"/>
      <c r="J305" s="76"/>
      <c r="K305" s="76"/>
      <c r="L305" s="76"/>
      <c r="M305" s="76"/>
      <c r="N305" s="76"/>
      <c r="O305" s="76"/>
      <c r="P305" s="76"/>
      <c r="Q305" s="76"/>
      <c r="R305" s="82"/>
      <c r="S305" s="82"/>
      <c r="T305" s="82"/>
      <c r="U305" s="82"/>
    </row>
    <row r="306" spans="1:21" s="4" customFormat="1" ht="12.75" customHeight="1" x14ac:dyDescent="0.25">
      <c r="A306" s="90"/>
      <c r="B306" s="90"/>
      <c r="C306" s="90"/>
      <c r="D306" s="37" t="s">
        <v>8</v>
      </c>
      <c r="E306" s="37">
        <v>20</v>
      </c>
      <c r="F306" s="37">
        <v>20</v>
      </c>
      <c r="G306" s="36">
        <v>430</v>
      </c>
      <c r="H306" s="36">
        <f>E306*G306/1000</f>
        <v>8.6</v>
      </c>
      <c r="I306" s="91"/>
      <c r="J306" s="76"/>
      <c r="K306" s="76"/>
      <c r="L306" s="76"/>
      <c r="M306" s="76"/>
      <c r="N306" s="76"/>
      <c r="O306" s="76"/>
      <c r="P306" s="76"/>
      <c r="Q306" s="76"/>
      <c r="R306" s="82"/>
      <c r="S306" s="82"/>
      <c r="T306" s="82"/>
      <c r="U306" s="82"/>
    </row>
    <row r="307" spans="1:21" s="4" customFormat="1" ht="12.75" customHeight="1" x14ac:dyDescent="0.25">
      <c r="A307" s="90"/>
      <c r="B307" s="90"/>
      <c r="C307" s="90"/>
      <c r="D307" s="45" t="s">
        <v>40</v>
      </c>
      <c r="E307" s="45">
        <v>5</v>
      </c>
      <c r="F307" s="45">
        <v>5</v>
      </c>
      <c r="G307" s="46">
        <v>70</v>
      </c>
      <c r="H307" s="46">
        <f>E307*G307/1000</f>
        <v>0.35</v>
      </c>
      <c r="I307" s="91"/>
      <c r="J307" s="76"/>
      <c r="K307" s="76"/>
      <c r="L307" s="76"/>
      <c r="M307" s="76"/>
      <c r="N307" s="76"/>
      <c r="O307" s="76"/>
      <c r="P307" s="76"/>
      <c r="Q307" s="76"/>
      <c r="R307" s="82"/>
      <c r="S307" s="82"/>
      <c r="T307" s="82"/>
      <c r="U307" s="82"/>
    </row>
    <row r="308" spans="1:21" s="4" customFormat="1" ht="12.75" customHeight="1" x14ac:dyDescent="0.25">
      <c r="A308" s="90"/>
      <c r="B308" s="90"/>
      <c r="C308" s="90"/>
      <c r="D308" s="45" t="s">
        <v>90</v>
      </c>
      <c r="E308" s="45">
        <v>7.5</v>
      </c>
      <c r="F308" s="45">
        <v>7.5</v>
      </c>
      <c r="G308" s="46">
        <v>150</v>
      </c>
      <c r="H308" s="46">
        <f>E308*G308/1000</f>
        <v>1.125</v>
      </c>
      <c r="I308" s="91"/>
      <c r="J308" s="76"/>
      <c r="K308" s="76"/>
      <c r="L308" s="76"/>
      <c r="M308" s="76"/>
      <c r="N308" s="76"/>
      <c r="O308" s="76"/>
      <c r="P308" s="76"/>
      <c r="Q308" s="76"/>
      <c r="R308" s="82"/>
      <c r="S308" s="82"/>
      <c r="T308" s="82"/>
      <c r="U308" s="82"/>
    </row>
    <row r="309" spans="1:21" s="4" customFormat="1" ht="12.75" customHeight="1" x14ac:dyDescent="0.25">
      <c r="A309" s="90"/>
      <c r="B309" s="90"/>
      <c r="C309" s="90"/>
      <c r="D309" s="45" t="s">
        <v>9</v>
      </c>
      <c r="E309" s="45">
        <v>22.5</v>
      </c>
      <c r="F309" s="45">
        <v>22.5</v>
      </c>
      <c r="G309" s="46"/>
      <c r="H309" s="46"/>
      <c r="I309" s="91"/>
      <c r="J309" s="76"/>
      <c r="K309" s="76"/>
      <c r="L309" s="76"/>
      <c r="M309" s="76"/>
      <c r="N309" s="76"/>
      <c r="O309" s="76"/>
      <c r="P309" s="76"/>
      <c r="Q309" s="76"/>
      <c r="R309" s="82"/>
      <c r="S309" s="82"/>
      <c r="T309" s="82"/>
      <c r="U309" s="82"/>
    </row>
    <row r="310" spans="1:21" s="4" customFormat="1" ht="12.75" customHeight="1" x14ac:dyDescent="0.25">
      <c r="A310" s="90"/>
      <c r="B310" s="90"/>
      <c r="C310" s="90"/>
      <c r="D310" s="45" t="s">
        <v>91</v>
      </c>
      <c r="E310" s="6">
        <v>2.2000000000000002</v>
      </c>
      <c r="F310" s="6">
        <v>2.2000000000000002</v>
      </c>
      <c r="G310" s="7">
        <v>24</v>
      </c>
      <c r="H310" s="7">
        <f>E310*G310/1000</f>
        <v>5.2800000000000007E-2</v>
      </c>
      <c r="I310" s="91"/>
      <c r="J310" s="76"/>
      <c r="K310" s="76"/>
      <c r="L310" s="76"/>
      <c r="M310" s="76"/>
      <c r="N310" s="76"/>
      <c r="O310" s="76"/>
      <c r="P310" s="76"/>
      <c r="Q310" s="76"/>
      <c r="R310" s="82"/>
      <c r="S310" s="82"/>
      <c r="T310" s="82"/>
      <c r="U310" s="82"/>
    </row>
    <row r="311" spans="1:21" s="4" customFormat="1" ht="27" customHeight="1" x14ac:dyDescent="0.25">
      <c r="A311" s="56">
        <v>71</v>
      </c>
      <c r="B311" s="56" t="s">
        <v>117</v>
      </c>
      <c r="C311" s="56">
        <v>60</v>
      </c>
      <c r="D311" s="56" t="s">
        <v>117</v>
      </c>
      <c r="E311" s="56">
        <v>63.1</v>
      </c>
      <c r="F311" s="56">
        <v>60</v>
      </c>
      <c r="G311" s="57">
        <v>75</v>
      </c>
      <c r="H311" s="65">
        <f t="shared" ref="H311:H314" si="30">E311*G311/1000</f>
        <v>4.7324999999999999</v>
      </c>
      <c r="I311" s="55">
        <v>4.7300000000000004</v>
      </c>
      <c r="J311" s="56">
        <v>0.6</v>
      </c>
      <c r="K311" s="56">
        <v>0.06</v>
      </c>
      <c r="L311" s="56">
        <v>0.72</v>
      </c>
      <c r="M311" s="19">
        <v>7.2</v>
      </c>
      <c r="N311" s="63">
        <v>0.03</v>
      </c>
      <c r="O311" s="63">
        <v>2.94</v>
      </c>
      <c r="P311" s="63">
        <v>0</v>
      </c>
      <c r="Q311" s="63">
        <v>0</v>
      </c>
      <c r="R311" s="64">
        <v>10.199999999999999</v>
      </c>
      <c r="S311" s="64">
        <v>8.4</v>
      </c>
      <c r="T311" s="64">
        <v>18</v>
      </c>
      <c r="U311" s="64">
        <v>0.3</v>
      </c>
    </row>
    <row r="312" spans="1:21" s="4" customFormat="1" ht="12.75" customHeight="1" x14ac:dyDescent="0.25">
      <c r="A312" s="75" t="s">
        <v>121</v>
      </c>
      <c r="B312" s="75" t="s">
        <v>122</v>
      </c>
      <c r="C312" s="75">
        <v>150</v>
      </c>
      <c r="D312" s="56" t="s">
        <v>97</v>
      </c>
      <c r="E312" s="56">
        <v>50</v>
      </c>
      <c r="F312" s="56">
        <v>50</v>
      </c>
      <c r="G312" s="57">
        <v>36</v>
      </c>
      <c r="H312" s="57">
        <f t="shared" si="30"/>
        <v>1.8</v>
      </c>
      <c r="I312" s="78">
        <f>H312+H313+H314</f>
        <v>5.1844999999999999</v>
      </c>
      <c r="J312" s="75">
        <v>5.46</v>
      </c>
      <c r="K312" s="75">
        <v>5.79</v>
      </c>
      <c r="L312" s="75">
        <v>30.45</v>
      </c>
      <c r="M312" s="75">
        <v>195.7</v>
      </c>
      <c r="N312" s="75">
        <v>0</v>
      </c>
      <c r="O312" s="75">
        <v>0</v>
      </c>
      <c r="P312" s="75">
        <v>0</v>
      </c>
      <c r="Q312" s="75">
        <v>0</v>
      </c>
      <c r="R312" s="81">
        <v>12.14</v>
      </c>
      <c r="S312" s="81">
        <v>0</v>
      </c>
      <c r="T312" s="81">
        <v>8.14</v>
      </c>
      <c r="U312" s="81">
        <v>0.81</v>
      </c>
    </row>
    <row r="313" spans="1:21" s="4" customFormat="1" ht="12.75" customHeight="1" x14ac:dyDescent="0.25">
      <c r="A313" s="76"/>
      <c r="B313" s="76"/>
      <c r="C313" s="76"/>
      <c r="D313" s="56" t="s">
        <v>8</v>
      </c>
      <c r="E313" s="56">
        <v>7.1</v>
      </c>
      <c r="F313" s="56">
        <v>7.1</v>
      </c>
      <c r="G313" s="57">
        <v>475</v>
      </c>
      <c r="H313" s="57">
        <f t="shared" si="30"/>
        <v>3.3725000000000001</v>
      </c>
      <c r="I313" s="79"/>
      <c r="J313" s="76"/>
      <c r="K313" s="76"/>
      <c r="L313" s="76"/>
      <c r="M313" s="76"/>
      <c r="N313" s="76"/>
      <c r="O313" s="76"/>
      <c r="P313" s="76"/>
      <c r="Q313" s="76"/>
      <c r="R313" s="82"/>
      <c r="S313" s="82"/>
      <c r="T313" s="82"/>
      <c r="U313" s="82"/>
    </row>
    <row r="314" spans="1:21" s="4" customFormat="1" ht="12.75" customHeight="1" x14ac:dyDescent="0.25">
      <c r="A314" s="77"/>
      <c r="B314" s="77"/>
      <c r="C314" s="77"/>
      <c r="D314" s="56" t="s">
        <v>111</v>
      </c>
      <c r="E314" s="56">
        <v>1</v>
      </c>
      <c r="F314" s="56">
        <v>1</v>
      </c>
      <c r="G314" s="57">
        <v>12</v>
      </c>
      <c r="H314" s="57">
        <f t="shared" si="30"/>
        <v>1.2E-2</v>
      </c>
      <c r="I314" s="80"/>
      <c r="J314" s="77"/>
      <c r="K314" s="77"/>
      <c r="L314" s="77"/>
      <c r="M314" s="77"/>
      <c r="N314" s="77"/>
      <c r="O314" s="77"/>
      <c r="P314" s="77"/>
      <c r="Q314" s="77"/>
      <c r="R314" s="83"/>
      <c r="S314" s="83"/>
      <c r="T314" s="83"/>
      <c r="U314" s="83"/>
    </row>
    <row r="315" spans="1:21" s="4" customFormat="1" ht="12.75" customHeight="1" x14ac:dyDescent="0.25">
      <c r="A315" s="75">
        <v>349</v>
      </c>
      <c r="B315" s="75" t="s">
        <v>83</v>
      </c>
      <c r="C315" s="75">
        <v>200</v>
      </c>
      <c r="D315" s="56" t="s">
        <v>84</v>
      </c>
      <c r="E315" s="56">
        <v>16</v>
      </c>
      <c r="F315" s="56">
        <v>16</v>
      </c>
      <c r="G315" s="57">
        <v>200</v>
      </c>
      <c r="H315" s="57">
        <f t="shared" ref="H315:H316" si="31">E315*G315/1000</f>
        <v>3.2</v>
      </c>
      <c r="I315" s="78">
        <f>H315+H316</f>
        <v>4.16</v>
      </c>
      <c r="J315" s="75">
        <v>0.3</v>
      </c>
      <c r="K315" s="75">
        <v>0</v>
      </c>
      <c r="L315" s="75">
        <v>31.4</v>
      </c>
      <c r="M315" s="75">
        <v>127.2</v>
      </c>
      <c r="N315" s="75">
        <v>6.0000000000000001E-3</v>
      </c>
      <c r="O315" s="75">
        <v>0.4</v>
      </c>
      <c r="P315" s="75">
        <v>0.2</v>
      </c>
      <c r="Q315" s="75">
        <v>0</v>
      </c>
      <c r="R315" s="81">
        <v>25.2</v>
      </c>
      <c r="S315" s="81">
        <v>39.6</v>
      </c>
      <c r="T315" s="81">
        <v>19.399999999999999</v>
      </c>
      <c r="U315" s="81">
        <v>0.6</v>
      </c>
    </row>
    <row r="316" spans="1:21" s="4" customFormat="1" ht="12.75" customHeight="1" x14ac:dyDescent="0.25">
      <c r="A316" s="76"/>
      <c r="B316" s="76"/>
      <c r="C316" s="76"/>
      <c r="D316" s="56" t="s">
        <v>7</v>
      </c>
      <c r="E316" s="56">
        <v>24</v>
      </c>
      <c r="F316" s="56">
        <v>24</v>
      </c>
      <c r="G316" s="57">
        <v>40</v>
      </c>
      <c r="H316" s="57">
        <f t="shared" si="31"/>
        <v>0.96</v>
      </c>
      <c r="I316" s="79"/>
      <c r="J316" s="76"/>
      <c r="K316" s="76"/>
      <c r="L316" s="76"/>
      <c r="M316" s="76"/>
      <c r="N316" s="76"/>
      <c r="O316" s="76"/>
      <c r="P316" s="76"/>
      <c r="Q316" s="76"/>
      <c r="R316" s="82"/>
      <c r="S316" s="82"/>
      <c r="T316" s="82"/>
      <c r="U316" s="82"/>
    </row>
    <row r="317" spans="1:21" s="4" customFormat="1" ht="12.75" customHeight="1" x14ac:dyDescent="0.25">
      <c r="A317" s="77"/>
      <c r="B317" s="77"/>
      <c r="C317" s="77"/>
      <c r="D317" s="56" t="s">
        <v>9</v>
      </c>
      <c r="E317" s="56">
        <v>214</v>
      </c>
      <c r="F317" s="56">
        <v>214</v>
      </c>
      <c r="G317" s="57"/>
      <c r="H317" s="57"/>
      <c r="I317" s="80"/>
      <c r="J317" s="77"/>
      <c r="K317" s="77"/>
      <c r="L317" s="77"/>
      <c r="M317" s="77"/>
      <c r="N317" s="77"/>
      <c r="O317" s="77"/>
      <c r="P317" s="77"/>
      <c r="Q317" s="77"/>
      <c r="R317" s="83"/>
      <c r="S317" s="83"/>
      <c r="T317" s="83"/>
      <c r="U317" s="83"/>
    </row>
    <row r="318" spans="1:21" s="4" customFormat="1" ht="12.75" customHeight="1" x14ac:dyDescent="0.25">
      <c r="A318" s="56"/>
      <c r="B318" s="56" t="s">
        <v>14</v>
      </c>
      <c r="C318" s="62" t="s">
        <v>116</v>
      </c>
      <c r="D318" s="56" t="s">
        <v>14</v>
      </c>
      <c r="E318" s="56">
        <v>20</v>
      </c>
      <c r="F318" s="56">
        <v>20</v>
      </c>
      <c r="G318" s="57">
        <v>30</v>
      </c>
      <c r="H318" s="57">
        <f t="shared" ref="H318:H319" si="32">E318*G318/1000</f>
        <v>0.6</v>
      </c>
      <c r="I318" s="57">
        <v>0.6</v>
      </c>
      <c r="J318" s="56">
        <v>0.67</v>
      </c>
      <c r="K318" s="56">
        <v>0.44</v>
      </c>
      <c r="L318" s="56">
        <v>8.3800000000000008</v>
      </c>
      <c r="M318" s="19">
        <v>42.8</v>
      </c>
      <c r="N318" s="63">
        <v>0.02</v>
      </c>
      <c r="O318" s="63">
        <v>0</v>
      </c>
      <c r="P318" s="63">
        <v>0</v>
      </c>
      <c r="Q318" s="63">
        <v>0</v>
      </c>
      <c r="R318" s="64">
        <v>4</v>
      </c>
      <c r="S318" s="64">
        <v>13</v>
      </c>
      <c r="T318" s="64">
        <v>2.8</v>
      </c>
      <c r="U318" s="64">
        <v>0.18</v>
      </c>
    </row>
    <row r="319" spans="1:21" s="4" customFormat="1" ht="12.75" customHeight="1" x14ac:dyDescent="0.25">
      <c r="A319" s="56"/>
      <c r="B319" s="56" t="s">
        <v>15</v>
      </c>
      <c r="C319" s="56">
        <v>30</v>
      </c>
      <c r="D319" s="56" t="s">
        <v>15</v>
      </c>
      <c r="E319" s="56">
        <v>30</v>
      </c>
      <c r="F319" s="56">
        <v>30</v>
      </c>
      <c r="G319" s="57">
        <v>40</v>
      </c>
      <c r="H319" s="57">
        <f t="shared" si="32"/>
        <v>1.2</v>
      </c>
      <c r="I319" s="55">
        <v>1.2</v>
      </c>
      <c r="J319" s="56">
        <v>2.6</v>
      </c>
      <c r="K319" s="56">
        <v>1</v>
      </c>
      <c r="L319" s="56">
        <v>12.8</v>
      </c>
      <c r="M319" s="19">
        <v>77.7</v>
      </c>
      <c r="N319" s="63">
        <v>8.6999999999999993</v>
      </c>
      <c r="O319" s="63">
        <v>0.1</v>
      </c>
      <c r="P319" s="63">
        <v>0</v>
      </c>
      <c r="Q319" s="63">
        <v>0.7</v>
      </c>
      <c r="R319" s="64">
        <v>2.2000000000000002</v>
      </c>
      <c r="S319" s="64">
        <v>3</v>
      </c>
      <c r="T319" s="64">
        <v>0</v>
      </c>
      <c r="U319" s="64">
        <v>4.7</v>
      </c>
    </row>
    <row r="320" spans="1:21" s="4" customFormat="1" ht="12.75" customHeight="1" x14ac:dyDescent="0.25">
      <c r="A320" s="16"/>
      <c r="B320" s="8" t="s">
        <v>74</v>
      </c>
      <c r="C320" s="8"/>
      <c r="D320" s="8"/>
      <c r="E320" s="8"/>
      <c r="F320" s="8"/>
      <c r="G320" s="9"/>
      <c r="H320" s="9"/>
      <c r="I320" s="9">
        <f>SUM(I290:I319)</f>
        <v>62.626600000000003</v>
      </c>
      <c r="J320" s="38">
        <f>SUM(J290:J319)</f>
        <v>27.830000000000009</v>
      </c>
      <c r="K320" s="38">
        <f t="shared" ref="K320:T320" si="33">SUM(K290:K319)</f>
        <v>32.82</v>
      </c>
      <c r="L320" s="38">
        <f t="shared" si="33"/>
        <v>112.99999999999999</v>
      </c>
      <c r="M320" s="38">
        <f t="shared" si="33"/>
        <v>806.44</v>
      </c>
      <c r="N320" s="38">
        <f t="shared" si="33"/>
        <v>8.8359999999999985</v>
      </c>
      <c r="O320" s="38">
        <f t="shared" si="33"/>
        <v>19.579999999999998</v>
      </c>
      <c r="P320" s="38">
        <f t="shared" si="33"/>
        <v>0.20400000000000001</v>
      </c>
      <c r="Q320" s="38">
        <f t="shared" si="33"/>
        <v>1.66</v>
      </c>
      <c r="R320" s="38">
        <f t="shared" si="33"/>
        <v>162.80999999999997</v>
      </c>
      <c r="S320" s="38">
        <f t="shared" si="33"/>
        <v>248.1</v>
      </c>
      <c r="T320" s="38">
        <f t="shared" si="33"/>
        <v>101.57000000000001</v>
      </c>
      <c r="U320" s="38">
        <f>SUM(U290:U319)</f>
        <v>10.669999999999998</v>
      </c>
    </row>
    <row r="321" spans="1:21" s="4" customFormat="1" ht="12.75" customHeight="1" x14ac:dyDescent="0.25">
      <c r="A321" s="51"/>
      <c r="B321" s="10"/>
      <c r="C321" s="10"/>
      <c r="D321" s="10"/>
      <c r="E321" s="10"/>
      <c r="F321" s="10"/>
      <c r="G321" s="12"/>
      <c r="H321" s="12"/>
      <c r="I321" s="1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</row>
    <row r="322" spans="1:21" s="4" customFormat="1" ht="12.75" customHeight="1" x14ac:dyDescent="0.25">
      <c r="A322" s="51"/>
      <c r="B322" s="10"/>
      <c r="C322" s="10"/>
      <c r="D322" s="10"/>
      <c r="E322" s="10"/>
      <c r="F322" s="10"/>
      <c r="G322" s="12"/>
      <c r="H322" s="12"/>
      <c r="I322" s="1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</row>
    <row r="323" spans="1:21" s="4" customFormat="1" ht="12.75" customHeight="1" x14ac:dyDescent="0.25">
      <c r="A323" s="51"/>
      <c r="B323" s="10"/>
      <c r="C323" s="10"/>
      <c r="D323" s="10"/>
      <c r="E323" s="10"/>
      <c r="F323" s="10"/>
      <c r="G323" s="12"/>
      <c r="H323" s="12"/>
      <c r="I323" s="1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</row>
    <row r="324" spans="1:21" s="4" customFormat="1" ht="12.75" customHeight="1" x14ac:dyDescent="0.25">
      <c r="A324" s="86" t="s">
        <v>73</v>
      </c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8"/>
    </row>
    <row r="325" spans="1:21" s="4" customFormat="1" ht="12.75" customHeight="1" x14ac:dyDescent="0.25">
      <c r="A325" s="86" t="s">
        <v>10</v>
      </c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8"/>
    </row>
    <row r="326" spans="1:21" s="4" customFormat="1" ht="12.75" customHeight="1" x14ac:dyDescent="0.3">
      <c r="A326" s="90">
        <v>101</v>
      </c>
      <c r="B326" s="90" t="s">
        <v>37</v>
      </c>
      <c r="C326" s="90">
        <v>250</v>
      </c>
      <c r="D326" s="56" t="s">
        <v>11</v>
      </c>
      <c r="E326" s="56">
        <v>100</v>
      </c>
      <c r="F326" s="56">
        <v>75</v>
      </c>
      <c r="G326" s="57">
        <v>19</v>
      </c>
      <c r="H326" s="61">
        <f t="shared" ref="H326:H332" si="34">E326*G326/1000</f>
        <v>1.9</v>
      </c>
      <c r="I326" s="78">
        <f>H326+H327+H328+H329+H330+H332</f>
        <v>2.9464999999999999</v>
      </c>
      <c r="J326" s="75">
        <v>5.82</v>
      </c>
      <c r="K326" s="75">
        <v>8.5299999999999994</v>
      </c>
      <c r="L326" s="75">
        <v>6.35</v>
      </c>
      <c r="M326" s="75">
        <v>127.34</v>
      </c>
      <c r="N326" s="75">
        <v>0</v>
      </c>
      <c r="O326" s="75">
        <v>9.92</v>
      </c>
      <c r="P326" s="75">
        <v>0</v>
      </c>
      <c r="Q326" s="75">
        <v>0</v>
      </c>
      <c r="R326" s="81">
        <v>38.72</v>
      </c>
      <c r="S326" s="81">
        <v>0</v>
      </c>
      <c r="T326" s="81">
        <v>14.18</v>
      </c>
      <c r="U326" s="81">
        <v>0.71</v>
      </c>
    </row>
    <row r="327" spans="1:21" s="4" customFormat="1" ht="12.75" customHeight="1" x14ac:dyDescent="0.3">
      <c r="A327" s="90"/>
      <c r="B327" s="90"/>
      <c r="C327" s="90"/>
      <c r="D327" s="56" t="s">
        <v>38</v>
      </c>
      <c r="E327" s="56">
        <v>5</v>
      </c>
      <c r="F327" s="56">
        <v>5</v>
      </c>
      <c r="G327" s="57">
        <v>40</v>
      </c>
      <c r="H327" s="61">
        <f t="shared" si="34"/>
        <v>0.2</v>
      </c>
      <c r="I327" s="79"/>
      <c r="J327" s="76"/>
      <c r="K327" s="76"/>
      <c r="L327" s="76"/>
      <c r="M327" s="76"/>
      <c r="N327" s="76"/>
      <c r="O327" s="76"/>
      <c r="P327" s="76"/>
      <c r="Q327" s="76"/>
      <c r="R327" s="82"/>
      <c r="S327" s="82"/>
      <c r="T327" s="82"/>
      <c r="U327" s="82"/>
    </row>
    <row r="328" spans="1:21" s="4" customFormat="1" ht="12.75" customHeight="1" x14ac:dyDescent="0.3">
      <c r="A328" s="90"/>
      <c r="B328" s="90"/>
      <c r="C328" s="90"/>
      <c r="D328" s="56" t="s">
        <v>12</v>
      </c>
      <c r="E328" s="56">
        <v>12.5</v>
      </c>
      <c r="F328" s="56">
        <v>10</v>
      </c>
      <c r="G328" s="57">
        <v>25</v>
      </c>
      <c r="H328" s="61">
        <f t="shared" si="34"/>
        <v>0.3125</v>
      </c>
      <c r="I328" s="79"/>
      <c r="J328" s="76"/>
      <c r="K328" s="76"/>
      <c r="L328" s="76"/>
      <c r="M328" s="76"/>
      <c r="N328" s="76"/>
      <c r="O328" s="76"/>
      <c r="P328" s="76"/>
      <c r="Q328" s="76"/>
      <c r="R328" s="82"/>
      <c r="S328" s="82"/>
      <c r="T328" s="82"/>
      <c r="U328" s="82"/>
    </row>
    <row r="329" spans="1:21" s="4" customFormat="1" ht="12.75" customHeight="1" x14ac:dyDescent="0.3">
      <c r="A329" s="90"/>
      <c r="B329" s="90"/>
      <c r="C329" s="90"/>
      <c r="D329" s="56" t="s">
        <v>19</v>
      </c>
      <c r="E329" s="70">
        <v>12</v>
      </c>
      <c r="F329" s="56">
        <v>10</v>
      </c>
      <c r="G329" s="57">
        <v>26</v>
      </c>
      <c r="H329" s="61">
        <f t="shared" si="34"/>
        <v>0.312</v>
      </c>
      <c r="I329" s="79"/>
      <c r="J329" s="76"/>
      <c r="K329" s="76"/>
      <c r="L329" s="76"/>
      <c r="M329" s="76"/>
      <c r="N329" s="76"/>
      <c r="O329" s="76"/>
      <c r="P329" s="76"/>
      <c r="Q329" s="76"/>
      <c r="R329" s="82"/>
      <c r="S329" s="82"/>
      <c r="T329" s="82"/>
      <c r="U329" s="82"/>
    </row>
    <row r="330" spans="1:21" s="4" customFormat="1" ht="12.75" customHeight="1" x14ac:dyDescent="0.3">
      <c r="A330" s="90"/>
      <c r="B330" s="90"/>
      <c r="C330" s="90"/>
      <c r="D330" s="56" t="s">
        <v>40</v>
      </c>
      <c r="E330" s="70">
        <v>2.5</v>
      </c>
      <c r="F330" s="56">
        <v>2.5</v>
      </c>
      <c r="G330" s="57">
        <v>84</v>
      </c>
      <c r="H330" s="61">
        <f t="shared" si="34"/>
        <v>0.21</v>
      </c>
      <c r="I330" s="79"/>
      <c r="J330" s="76"/>
      <c r="K330" s="76"/>
      <c r="L330" s="76"/>
      <c r="M330" s="76"/>
      <c r="N330" s="76"/>
      <c r="O330" s="76"/>
      <c r="P330" s="76"/>
      <c r="Q330" s="76"/>
      <c r="R330" s="82"/>
      <c r="S330" s="82"/>
      <c r="T330" s="82"/>
      <c r="U330" s="82"/>
    </row>
    <row r="331" spans="1:21" s="4" customFormat="1" ht="12.75" customHeight="1" x14ac:dyDescent="0.3">
      <c r="A331" s="90"/>
      <c r="B331" s="90"/>
      <c r="C331" s="90"/>
      <c r="D331" s="56" t="s">
        <v>9</v>
      </c>
      <c r="E331" s="70">
        <v>187.5</v>
      </c>
      <c r="F331" s="56">
        <v>187.5</v>
      </c>
      <c r="G331" s="57"/>
      <c r="H331" s="61">
        <f t="shared" si="34"/>
        <v>0</v>
      </c>
      <c r="I331" s="79"/>
      <c r="J331" s="76"/>
      <c r="K331" s="76"/>
      <c r="L331" s="76"/>
      <c r="M331" s="76"/>
      <c r="N331" s="76"/>
      <c r="O331" s="76"/>
      <c r="P331" s="76"/>
      <c r="Q331" s="76"/>
      <c r="R331" s="82"/>
      <c r="S331" s="82"/>
      <c r="T331" s="82"/>
      <c r="U331" s="82"/>
    </row>
    <row r="332" spans="1:21" s="4" customFormat="1" ht="12.75" customHeight="1" x14ac:dyDescent="0.3">
      <c r="A332" s="90"/>
      <c r="B332" s="90"/>
      <c r="C332" s="90"/>
      <c r="D332" s="56" t="s">
        <v>114</v>
      </c>
      <c r="E332" s="56">
        <v>1</v>
      </c>
      <c r="F332" s="56">
        <v>1</v>
      </c>
      <c r="G332" s="57">
        <v>12</v>
      </c>
      <c r="H332" s="61">
        <f t="shared" si="34"/>
        <v>1.2E-2</v>
      </c>
      <c r="I332" s="80"/>
      <c r="J332" s="77"/>
      <c r="K332" s="77"/>
      <c r="L332" s="77"/>
      <c r="M332" s="77"/>
      <c r="N332" s="77"/>
      <c r="O332" s="77"/>
      <c r="P332" s="77"/>
      <c r="Q332" s="77"/>
      <c r="R332" s="83"/>
      <c r="S332" s="83"/>
      <c r="T332" s="83"/>
      <c r="U332" s="83"/>
    </row>
    <row r="333" spans="1:21" s="4" customFormat="1" ht="12.75" customHeight="1" x14ac:dyDescent="0.25">
      <c r="A333" s="90">
        <v>288</v>
      </c>
      <c r="B333" s="90" t="s">
        <v>141</v>
      </c>
      <c r="C333" s="90">
        <v>80</v>
      </c>
      <c r="D333" s="56" t="s">
        <v>142</v>
      </c>
      <c r="E333" s="6">
        <v>145.6</v>
      </c>
      <c r="F333" s="6">
        <v>102.4</v>
      </c>
      <c r="G333" s="7">
        <v>150</v>
      </c>
      <c r="H333" s="7">
        <f t="shared" ref="H333:H344" si="35">E333*G333/1000</f>
        <v>21.84</v>
      </c>
      <c r="I333" s="91">
        <f>H333+H334+H335+H336+H337</f>
        <v>25.652000000000001</v>
      </c>
      <c r="J333" s="75">
        <v>13.4</v>
      </c>
      <c r="K333" s="75">
        <v>7.2</v>
      </c>
      <c r="L333" s="75">
        <v>0</v>
      </c>
      <c r="M333" s="75">
        <v>70.400000000000006</v>
      </c>
      <c r="N333" s="75">
        <v>0.06</v>
      </c>
      <c r="O333" s="75">
        <v>5.5</v>
      </c>
      <c r="P333" s="75">
        <v>0.02</v>
      </c>
      <c r="Q333" s="75">
        <v>1.3</v>
      </c>
      <c r="R333" s="81">
        <v>26.2</v>
      </c>
      <c r="S333" s="81">
        <v>131.5</v>
      </c>
      <c r="T333" s="81">
        <v>27.5</v>
      </c>
      <c r="U333" s="81">
        <v>0.6</v>
      </c>
    </row>
    <row r="334" spans="1:21" s="4" customFormat="1" ht="12.75" customHeight="1" x14ac:dyDescent="0.25">
      <c r="A334" s="90"/>
      <c r="B334" s="90"/>
      <c r="C334" s="90"/>
      <c r="D334" s="56" t="s">
        <v>19</v>
      </c>
      <c r="E334" s="6">
        <v>4</v>
      </c>
      <c r="F334" s="6">
        <v>3.2</v>
      </c>
      <c r="G334" s="7">
        <v>26</v>
      </c>
      <c r="H334" s="7">
        <f t="shared" si="35"/>
        <v>0.104</v>
      </c>
      <c r="I334" s="91"/>
      <c r="J334" s="76"/>
      <c r="K334" s="76"/>
      <c r="L334" s="76"/>
      <c r="M334" s="76"/>
      <c r="N334" s="76"/>
      <c r="O334" s="76"/>
      <c r="P334" s="76"/>
      <c r="Q334" s="76"/>
      <c r="R334" s="82"/>
      <c r="S334" s="82"/>
      <c r="T334" s="82"/>
      <c r="U334" s="82"/>
    </row>
    <row r="335" spans="1:21" s="4" customFormat="1" ht="12.75" customHeight="1" x14ac:dyDescent="0.25">
      <c r="A335" s="90"/>
      <c r="B335" s="90"/>
      <c r="C335" s="90"/>
      <c r="D335" s="56" t="s">
        <v>45</v>
      </c>
      <c r="E335" s="56">
        <v>2.4</v>
      </c>
      <c r="F335" s="56">
        <v>2</v>
      </c>
      <c r="G335" s="57">
        <v>250</v>
      </c>
      <c r="H335" s="57">
        <f t="shared" si="35"/>
        <v>0.6</v>
      </c>
      <c r="I335" s="91"/>
      <c r="J335" s="76"/>
      <c r="K335" s="76"/>
      <c r="L335" s="76"/>
      <c r="M335" s="76"/>
      <c r="N335" s="76"/>
      <c r="O335" s="76"/>
      <c r="P335" s="76"/>
      <c r="Q335" s="76"/>
      <c r="R335" s="82"/>
      <c r="S335" s="82"/>
      <c r="T335" s="82"/>
      <c r="U335" s="82"/>
    </row>
    <row r="336" spans="1:21" s="4" customFormat="1" ht="12.75" customHeight="1" x14ac:dyDescent="0.25">
      <c r="A336" s="90"/>
      <c r="B336" s="90"/>
      <c r="C336" s="90"/>
      <c r="D336" s="56" t="s">
        <v>8</v>
      </c>
      <c r="E336" s="56">
        <v>7.2</v>
      </c>
      <c r="F336" s="56">
        <v>7.2</v>
      </c>
      <c r="G336" s="57">
        <v>430</v>
      </c>
      <c r="H336" s="57">
        <f t="shared" si="35"/>
        <v>3.0960000000000001</v>
      </c>
      <c r="I336" s="91"/>
      <c r="J336" s="76"/>
      <c r="K336" s="76"/>
      <c r="L336" s="76"/>
      <c r="M336" s="76"/>
      <c r="N336" s="76"/>
      <c r="O336" s="76"/>
      <c r="P336" s="76"/>
      <c r="Q336" s="76"/>
      <c r="R336" s="82"/>
      <c r="S336" s="82"/>
      <c r="T336" s="82"/>
      <c r="U336" s="82"/>
    </row>
    <row r="337" spans="1:21" s="4" customFormat="1" ht="12.75" customHeight="1" x14ac:dyDescent="0.25">
      <c r="A337" s="90"/>
      <c r="B337" s="90"/>
      <c r="C337" s="90"/>
      <c r="D337" s="56" t="s">
        <v>114</v>
      </c>
      <c r="E337" s="6">
        <v>1</v>
      </c>
      <c r="F337" s="6">
        <v>1</v>
      </c>
      <c r="G337" s="7">
        <v>12</v>
      </c>
      <c r="H337" s="7">
        <f t="shared" si="35"/>
        <v>1.2E-2</v>
      </c>
      <c r="I337" s="91"/>
      <c r="J337" s="77"/>
      <c r="K337" s="77"/>
      <c r="L337" s="77"/>
      <c r="M337" s="77"/>
      <c r="N337" s="77"/>
      <c r="O337" s="77"/>
      <c r="P337" s="77"/>
      <c r="Q337" s="77"/>
      <c r="R337" s="83"/>
      <c r="S337" s="83"/>
      <c r="T337" s="83"/>
      <c r="U337" s="83"/>
    </row>
    <row r="338" spans="1:21" s="4" customFormat="1" ht="18.75" customHeight="1" x14ac:dyDescent="0.3">
      <c r="A338" s="68"/>
      <c r="B338" s="69" t="s">
        <v>93</v>
      </c>
      <c r="C338" s="68">
        <v>60</v>
      </c>
      <c r="D338" s="68" t="s">
        <v>93</v>
      </c>
      <c r="E338" s="68">
        <v>63</v>
      </c>
      <c r="F338" s="68">
        <v>60</v>
      </c>
      <c r="G338" s="68">
        <v>76.930000000000007</v>
      </c>
      <c r="H338" s="57">
        <f t="shared" si="35"/>
        <v>4.84659</v>
      </c>
      <c r="I338" s="68">
        <v>4.8499999999999996</v>
      </c>
      <c r="J338" s="68">
        <v>0.72</v>
      </c>
      <c r="K338" s="68">
        <v>2.83</v>
      </c>
      <c r="L338" s="68">
        <v>4.63</v>
      </c>
      <c r="M338" s="68">
        <v>46.8</v>
      </c>
      <c r="N338" s="68">
        <v>0.03</v>
      </c>
      <c r="O338" s="68">
        <v>5.76</v>
      </c>
      <c r="P338" s="68">
        <v>0</v>
      </c>
      <c r="Q338" s="68">
        <v>0</v>
      </c>
      <c r="R338" s="68">
        <v>19.2</v>
      </c>
      <c r="S338" s="68">
        <v>0</v>
      </c>
      <c r="T338" s="68">
        <v>0</v>
      </c>
      <c r="U338" s="68">
        <v>0.25</v>
      </c>
    </row>
    <row r="339" spans="1:21" s="4" customFormat="1" ht="12.75" customHeight="1" x14ac:dyDescent="0.25">
      <c r="A339" s="75">
        <v>171</v>
      </c>
      <c r="B339" s="75" t="s">
        <v>92</v>
      </c>
      <c r="C339" s="75">
        <v>150</v>
      </c>
      <c r="D339" s="56" t="s">
        <v>143</v>
      </c>
      <c r="E339" s="56">
        <v>60</v>
      </c>
      <c r="F339" s="56">
        <v>60</v>
      </c>
      <c r="G339" s="57">
        <v>65</v>
      </c>
      <c r="H339" s="57">
        <f t="shared" si="35"/>
        <v>3.9</v>
      </c>
      <c r="I339" s="78">
        <f>H339+H340+H341</f>
        <v>8.6620000000000008</v>
      </c>
      <c r="J339" s="75">
        <v>7.1</v>
      </c>
      <c r="K339" s="75">
        <v>8.4</v>
      </c>
      <c r="L339" s="75">
        <v>41.1</v>
      </c>
      <c r="M339" s="75">
        <v>258.7</v>
      </c>
      <c r="N339" s="75">
        <v>0.3</v>
      </c>
      <c r="O339" s="75">
        <v>1.7999999999999999E-2</v>
      </c>
      <c r="P339" s="75">
        <v>0</v>
      </c>
      <c r="Q339" s="75">
        <v>0</v>
      </c>
      <c r="R339" s="81">
        <v>15.4</v>
      </c>
      <c r="S339" s="81">
        <v>0</v>
      </c>
      <c r="T339" s="81">
        <v>0</v>
      </c>
      <c r="U339" s="81">
        <v>4.8</v>
      </c>
    </row>
    <row r="340" spans="1:21" s="4" customFormat="1" ht="12.75" customHeight="1" x14ac:dyDescent="0.25">
      <c r="A340" s="76"/>
      <c r="B340" s="76"/>
      <c r="C340" s="76"/>
      <c r="D340" s="56" t="s">
        <v>8</v>
      </c>
      <c r="E340" s="56">
        <v>10</v>
      </c>
      <c r="F340" s="56">
        <v>10</v>
      </c>
      <c r="G340" s="57">
        <v>475</v>
      </c>
      <c r="H340" s="57">
        <f t="shared" si="35"/>
        <v>4.75</v>
      </c>
      <c r="I340" s="79"/>
      <c r="J340" s="76"/>
      <c r="K340" s="76"/>
      <c r="L340" s="76"/>
      <c r="M340" s="76"/>
      <c r="N340" s="76"/>
      <c r="O340" s="76"/>
      <c r="P340" s="76"/>
      <c r="Q340" s="76"/>
      <c r="R340" s="82"/>
      <c r="S340" s="82"/>
      <c r="T340" s="82"/>
      <c r="U340" s="82"/>
    </row>
    <row r="341" spans="1:21" s="4" customFormat="1" ht="12.75" customHeight="1" x14ac:dyDescent="0.25">
      <c r="A341" s="77"/>
      <c r="B341" s="77"/>
      <c r="C341" s="77"/>
      <c r="D341" s="56" t="s">
        <v>111</v>
      </c>
      <c r="E341" s="56">
        <v>1</v>
      </c>
      <c r="F341" s="56">
        <v>1</v>
      </c>
      <c r="G341" s="57">
        <v>12</v>
      </c>
      <c r="H341" s="57">
        <f t="shared" si="35"/>
        <v>1.2E-2</v>
      </c>
      <c r="I341" s="80"/>
      <c r="J341" s="77"/>
      <c r="K341" s="77"/>
      <c r="L341" s="77"/>
      <c r="M341" s="77"/>
      <c r="N341" s="77"/>
      <c r="O341" s="77"/>
      <c r="P341" s="77"/>
      <c r="Q341" s="77"/>
      <c r="R341" s="83"/>
      <c r="S341" s="83"/>
      <c r="T341" s="83"/>
      <c r="U341" s="83"/>
    </row>
    <row r="342" spans="1:21" s="4" customFormat="1" ht="12.75" customHeight="1" x14ac:dyDescent="0.25">
      <c r="A342" s="90">
        <v>349</v>
      </c>
      <c r="B342" s="90" t="s">
        <v>115</v>
      </c>
      <c r="C342" s="90">
        <v>200</v>
      </c>
      <c r="D342" s="56" t="s">
        <v>32</v>
      </c>
      <c r="E342" s="56">
        <v>20</v>
      </c>
      <c r="F342" s="56">
        <v>25</v>
      </c>
      <c r="G342" s="57">
        <v>70</v>
      </c>
      <c r="H342" s="57">
        <f t="shared" si="35"/>
        <v>1.4</v>
      </c>
      <c r="I342" s="91">
        <f>H342+H343+H344</f>
        <v>2.1280000000000001</v>
      </c>
      <c r="J342" s="75">
        <v>0.66</v>
      </c>
      <c r="K342" s="75">
        <v>0.09</v>
      </c>
      <c r="L342" s="75">
        <v>32.01</v>
      </c>
      <c r="M342" s="75">
        <v>132.80000000000001</v>
      </c>
      <c r="N342" s="75">
        <v>0</v>
      </c>
      <c r="O342" s="75">
        <v>0.73</v>
      </c>
      <c r="P342" s="75">
        <v>0</v>
      </c>
      <c r="Q342" s="75">
        <v>0</v>
      </c>
      <c r="R342" s="84">
        <v>32.479999999999997</v>
      </c>
      <c r="S342" s="84">
        <v>0</v>
      </c>
      <c r="T342" s="84">
        <v>17.46</v>
      </c>
      <c r="U342" s="84">
        <v>0.7</v>
      </c>
    </row>
    <row r="343" spans="1:21" s="4" customFormat="1" ht="12.75" customHeight="1" x14ac:dyDescent="0.25">
      <c r="A343" s="90"/>
      <c r="B343" s="90"/>
      <c r="C343" s="90"/>
      <c r="D343" s="56" t="s">
        <v>7</v>
      </c>
      <c r="E343" s="56">
        <v>20</v>
      </c>
      <c r="F343" s="56">
        <v>20</v>
      </c>
      <c r="G343" s="57">
        <v>34</v>
      </c>
      <c r="H343" s="57">
        <f t="shared" si="35"/>
        <v>0.68</v>
      </c>
      <c r="I343" s="91"/>
      <c r="J343" s="76"/>
      <c r="K343" s="76"/>
      <c r="L343" s="76"/>
      <c r="M343" s="76"/>
      <c r="N343" s="76"/>
      <c r="O343" s="76"/>
      <c r="P343" s="76"/>
      <c r="Q343" s="76"/>
      <c r="R343" s="85"/>
      <c r="S343" s="85"/>
      <c r="T343" s="85"/>
      <c r="U343" s="85"/>
    </row>
    <row r="344" spans="1:21" s="4" customFormat="1" ht="12.75" customHeight="1" x14ac:dyDescent="0.25">
      <c r="A344" s="90"/>
      <c r="B344" s="90"/>
      <c r="C344" s="90"/>
      <c r="D344" s="56" t="s">
        <v>44</v>
      </c>
      <c r="E344" s="56">
        <v>0.2</v>
      </c>
      <c r="F344" s="56">
        <v>0.2</v>
      </c>
      <c r="G344" s="57">
        <v>240</v>
      </c>
      <c r="H344" s="57">
        <f t="shared" si="35"/>
        <v>4.8000000000000001E-2</v>
      </c>
      <c r="I344" s="91"/>
      <c r="J344" s="76"/>
      <c r="K344" s="76"/>
      <c r="L344" s="76"/>
      <c r="M344" s="76"/>
      <c r="N344" s="76"/>
      <c r="O344" s="76"/>
      <c r="P344" s="76"/>
      <c r="Q344" s="76"/>
      <c r="R344" s="85"/>
      <c r="S344" s="85"/>
      <c r="T344" s="85"/>
      <c r="U344" s="85"/>
    </row>
    <row r="345" spans="1:21" s="4" customFormat="1" ht="12.75" customHeight="1" x14ac:dyDescent="0.25">
      <c r="A345" s="90"/>
      <c r="B345" s="90"/>
      <c r="C345" s="90"/>
      <c r="D345" s="56" t="s">
        <v>9</v>
      </c>
      <c r="E345" s="56">
        <v>200</v>
      </c>
      <c r="F345" s="56">
        <v>200</v>
      </c>
      <c r="G345" s="57"/>
      <c r="H345" s="57"/>
      <c r="I345" s="91"/>
      <c r="J345" s="76"/>
      <c r="K345" s="76"/>
      <c r="L345" s="76"/>
      <c r="M345" s="76"/>
      <c r="N345" s="76"/>
      <c r="O345" s="76"/>
      <c r="P345" s="76"/>
      <c r="Q345" s="76"/>
      <c r="R345" s="85"/>
      <c r="S345" s="85"/>
      <c r="T345" s="85"/>
      <c r="U345" s="85"/>
    </row>
    <row r="346" spans="1:21" s="4" customFormat="1" ht="12.75" customHeight="1" x14ac:dyDescent="0.25">
      <c r="A346" s="56"/>
      <c r="B346" s="56" t="s">
        <v>14</v>
      </c>
      <c r="C346" s="62" t="s">
        <v>116</v>
      </c>
      <c r="D346" s="56" t="s">
        <v>14</v>
      </c>
      <c r="E346" s="56">
        <v>20</v>
      </c>
      <c r="F346" s="56">
        <v>20</v>
      </c>
      <c r="G346" s="57">
        <v>30</v>
      </c>
      <c r="H346" s="57">
        <f t="shared" ref="H346:H347" si="36">E346*G346/1000</f>
        <v>0.6</v>
      </c>
      <c r="I346" s="57">
        <v>0.6</v>
      </c>
      <c r="J346" s="56">
        <v>0.67</v>
      </c>
      <c r="K346" s="56">
        <v>0.44</v>
      </c>
      <c r="L346" s="56">
        <v>8.3800000000000008</v>
      </c>
      <c r="M346" s="19">
        <v>42.8</v>
      </c>
      <c r="N346" s="63">
        <v>0.02</v>
      </c>
      <c r="O346" s="63">
        <v>0</v>
      </c>
      <c r="P346" s="63">
        <v>0</v>
      </c>
      <c r="Q346" s="63">
        <v>0</v>
      </c>
      <c r="R346" s="64">
        <v>4</v>
      </c>
      <c r="S346" s="64">
        <v>13</v>
      </c>
      <c r="T346" s="64">
        <v>2.8</v>
      </c>
      <c r="U346" s="64">
        <v>0.18</v>
      </c>
    </row>
    <row r="347" spans="1:21" s="4" customFormat="1" ht="12.75" customHeight="1" x14ac:dyDescent="0.25">
      <c r="A347" s="56"/>
      <c r="B347" s="56" t="s">
        <v>15</v>
      </c>
      <c r="C347" s="56">
        <v>30</v>
      </c>
      <c r="D347" s="56" t="s">
        <v>15</v>
      </c>
      <c r="E347" s="56">
        <v>30</v>
      </c>
      <c r="F347" s="56">
        <v>30</v>
      </c>
      <c r="G347" s="57">
        <v>40</v>
      </c>
      <c r="H347" s="57">
        <f t="shared" si="36"/>
        <v>1.2</v>
      </c>
      <c r="I347" s="55">
        <v>1.2</v>
      </c>
      <c r="J347" s="56">
        <v>2.6</v>
      </c>
      <c r="K347" s="56">
        <v>1</v>
      </c>
      <c r="L347" s="56">
        <v>12.8</v>
      </c>
      <c r="M347" s="19">
        <v>77.7</v>
      </c>
      <c r="N347" s="63">
        <v>8.6999999999999993</v>
      </c>
      <c r="O347" s="63">
        <v>0.1</v>
      </c>
      <c r="P347" s="63">
        <v>0</v>
      </c>
      <c r="Q347" s="63">
        <v>0.7</v>
      </c>
      <c r="R347" s="64">
        <v>2.2000000000000002</v>
      </c>
      <c r="S347" s="64">
        <v>3</v>
      </c>
      <c r="T347" s="64">
        <v>0</v>
      </c>
      <c r="U347" s="64">
        <v>4.7</v>
      </c>
    </row>
    <row r="348" spans="1:21" s="4" customFormat="1" ht="12.75" customHeight="1" x14ac:dyDescent="0.25">
      <c r="A348" s="16"/>
      <c r="B348" s="8" t="s">
        <v>74</v>
      </c>
      <c r="C348" s="8"/>
      <c r="D348" s="8"/>
      <c r="E348" s="8"/>
      <c r="F348" s="8"/>
      <c r="G348" s="9"/>
      <c r="H348" s="9"/>
      <c r="I348" s="9">
        <f>SUM(I326:I347)</f>
        <v>46.038500000000006</v>
      </c>
      <c r="J348" s="35">
        <f>SUM(J326:J347)</f>
        <v>30.970000000000002</v>
      </c>
      <c r="K348" s="35">
        <f t="shared" ref="K348:U348" si="37">SUM(K326:K347)</f>
        <v>28.490000000000002</v>
      </c>
      <c r="L348" s="35">
        <f t="shared" si="37"/>
        <v>105.27</v>
      </c>
      <c r="M348" s="35">
        <f t="shared" si="37"/>
        <v>756.54</v>
      </c>
      <c r="N348" s="35">
        <f t="shared" si="37"/>
        <v>9.11</v>
      </c>
      <c r="O348" s="35">
        <f t="shared" si="37"/>
        <v>22.028000000000002</v>
      </c>
      <c r="P348" s="35">
        <f t="shared" si="37"/>
        <v>0.02</v>
      </c>
      <c r="Q348" s="35">
        <f t="shared" si="37"/>
        <v>2</v>
      </c>
      <c r="R348" s="35">
        <f t="shared" si="37"/>
        <v>138.19999999999999</v>
      </c>
      <c r="S348" s="35">
        <f t="shared" si="37"/>
        <v>147.5</v>
      </c>
      <c r="T348" s="35">
        <f t="shared" si="37"/>
        <v>61.94</v>
      </c>
      <c r="U348" s="35">
        <f t="shared" si="37"/>
        <v>11.94</v>
      </c>
    </row>
    <row r="349" spans="1:21" s="4" customFormat="1" ht="12.75" customHeight="1" x14ac:dyDescent="0.25">
      <c r="A349" s="16"/>
      <c r="B349" s="8" t="s">
        <v>23</v>
      </c>
      <c r="C349" s="8"/>
      <c r="D349" s="8"/>
      <c r="E349" s="8"/>
      <c r="F349" s="8"/>
      <c r="G349" s="9"/>
      <c r="H349" s="9"/>
      <c r="I349" s="9">
        <f t="shared" ref="I349:U349" si="38">I72+I101+I134+I161+I193+I220+I254+I284+I348</f>
        <v>408.11686500000002</v>
      </c>
      <c r="J349" s="35">
        <f t="shared" si="38"/>
        <v>254.24000000000004</v>
      </c>
      <c r="K349" s="35">
        <f t="shared" si="38"/>
        <v>254.68</v>
      </c>
      <c r="L349" s="35">
        <f t="shared" si="38"/>
        <v>886.16</v>
      </c>
      <c r="M349" s="35">
        <f t="shared" si="38"/>
        <v>6768.95</v>
      </c>
      <c r="N349" s="35">
        <f t="shared" si="38"/>
        <v>80.191999999999993</v>
      </c>
      <c r="O349" s="35">
        <f t="shared" si="38"/>
        <v>272.80600000000004</v>
      </c>
      <c r="P349" s="35">
        <f t="shared" si="38"/>
        <v>3.4</v>
      </c>
      <c r="Q349" s="35">
        <f t="shared" si="38"/>
        <v>12.48</v>
      </c>
      <c r="R349" s="35">
        <f t="shared" si="38"/>
        <v>1253.1000000000001</v>
      </c>
      <c r="S349" s="35">
        <f t="shared" si="38"/>
        <v>1025.0999999999999</v>
      </c>
      <c r="T349" s="35">
        <f t="shared" si="38"/>
        <v>867.53</v>
      </c>
      <c r="U349" s="35">
        <f t="shared" si="38"/>
        <v>101.22</v>
      </c>
    </row>
    <row r="350" spans="1:21" s="4" customFormat="1" ht="12.75" customHeight="1" x14ac:dyDescent="0.25">
      <c r="A350" s="16"/>
      <c r="B350" s="44" t="s">
        <v>94</v>
      </c>
      <c r="C350" s="16"/>
      <c r="D350" s="16"/>
      <c r="E350" s="16"/>
      <c r="F350" s="16"/>
      <c r="G350" s="16"/>
      <c r="H350" s="16"/>
      <c r="I350" s="34">
        <f>I349/10</f>
        <v>40.8116865</v>
      </c>
      <c r="J350" s="16">
        <f t="shared" ref="J350:U350" si="39">J349/10</f>
        <v>25.424000000000003</v>
      </c>
      <c r="K350" s="16">
        <f t="shared" si="39"/>
        <v>25.468</v>
      </c>
      <c r="L350" s="16">
        <f t="shared" si="39"/>
        <v>88.616</v>
      </c>
      <c r="M350" s="16">
        <f t="shared" si="39"/>
        <v>676.89499999999998</v>
      </c>
      <c r="N350" s="16">
        <f t="shared" si="39"/>
        <v>8.0191999999999997</v>
      </c>
      <c r="O350" s="16">
        <f t="shared" si="39"/>
        <v>27.280600000000003</v>
      </c>
      <c r="P350" s="16">
        <f t="shared" si="39"/>
        <v>0.33999999999999997</v>
      </c>
      <c r="Q350" s="16">
        <f t="shared" si="39"/>
        <v>1.248</v>
      </c>
      <c r="R350" s="16">
        <f t="shared" si="39"/>
        <v>125.31000000000002</v>
      </c>
      <c r="S350" s="16">
        <f t="shared" si="39"/>
        <v>102.50999999999999</v>
      </c>
      <c r="T350" s="16">
        <f t="shared" si="39"/>
        <v>86.753</v>
      </c>
      <c r="U350" s="16">
        <f t="shared" si="39"/>
        <v>10.122</v>
      </c>
    </row>
    <row r="351" spans="1:21" s="4" customFormat="1" ht="12.75" customHeight="1" x14ac:dyDescent="0.3">
      <c r="B351" s="49"/>
    </row>
    <row r="352" spans="1:21" s="4" customFormat="1" ht="12.75" customHeight="1" x14ac:dyDescent="0.3">
      <c r="B352" s="49"/>
    </row>
  </sheetData>
  <mergeCells count="647">
    <mergeCell ref="O214:O217"/>
    <mergeCell ref="P214:P217"/>
    <mergeCell ref="Q214:Q217"/>
    <mergeCell ref="R214:R217"/>
    <mergeCell ref="S214:S217"/>
    <mergeCell ref="T214:T217"/>
    <mergeCell ref="U214:U217"/>
    <mergeCell ref="A214:A217"/>
    <mergeCell ref="B214:B217"/>
    <mergeCell ref="C214:C217"/>
    <mergeCell ref="I214:I217"/>
    <mergeCell ref="J214:J217"/>
    <mergeCell ref="K214:K217"/>
    <mergeCell ref="L214:L217"/>
    <mergeCell ref="M214:M217"/>
    <mergeCell ref="N214:N217"/>
    <mergeCell ref="P199:P205"/>
    <mergeCell ref="Q199:Q205"/>
    <mergeCell ref="R199:R205"/>
    <mergeCell ref="S199:S205"/>
    <mergeCell ref="T199:T205"/>
    <mergeCell ref="U199:U205"/>
    <mergeCell ref="A210:A212"/>
    <mergeCell ref="B210:B212"/>
    <mergeCell ref="C210:C212"/>
    <mergeCell ref="I210:I212"/>
    <mergeCell ref="J210:J212"/>
    <mergeCell ref="K210:K212"/>
    <mergeCell ref="L210:L212"/>
    <mergeCell ref="M210:M212"/>
    <mergeCell ref="N210:N212"/>
    <mergeCell ref="O210:O212"/>
    <mergeCell ref="P210:P212"/>
    <mergeCell ref="Q210:Q212"/>
    <mergeCell ref="R210:R212"/>
    <mergeCell ref="S210:S212"/>
    <mergeCell ref="T210:T212"/>
    <mergeCell ref="U210:U212"/>
    <mergeCell ref="A199:A205"/>
    <mergeCell ref="B199:B205"/>
    <mergeCell ref="C199:C205"/>
    <mergeCell ref="I199:I205"/>
    <mergeCell ref="J199:J205"/>
    <mergeCell ref="K199:K205"/>
    <mergeCell ref="L199:L205"/>
    <mergeCell ref="M199:M205"/>
    <mergeCell ref="N199:N205"/>
    <mergeCell ref="O186:O190"/>
    <mergeCell ref="O199:O205"/>
    <mergeCell ref="P186:P190"/>
    <mergeCell ref="Q186:Q190"/>
    <mergeCell ref="R186:R190"/>
    <mergeCell ref="S186:S190"/>
    <mergeCell ref="T186:T190"/>
    <mergeCell ref="U186:U190"/>
    <mergeCell ref="A197:U197"/>
    <mergeCell ref="A198:U198"/>
    <mergeCell ref="A186:A190"/>
    <mergeCell ref="B186:B190"/>
    <mergeCell ref="C186:C190"/>
    <mergeCell ref="I186:I190"/>
    <mergeCell ref="J186:J190"/>
    <mergeCell ref="K186:K190"/>
    <mergeCell ref="L186:L190"/>
    <mergeCell ref="M186:M190"/>
    <mergeCell ref="N186:N190"/>
    <mergeCell ref="O175:O181"/>
    <mergeCell ref="P175:P181"/>
    <mergeCell ref="Q175:Q181"/>
    <mergeCell ref="R175:R181"/>
    <mergeCell ref="S175:S181"/>
    <mergeCell ref="T175:T181"/>
    <mergeCell ref="U175:U181"/>
    <mergeCell ref="A182:A184"/>
    <mergeCell ref="B182:B184"/>
    <mergeCell ref="C182:C184"/>
    <mergeCell ref="I182:I184"/>
    <mergeCell ref="J182:J184"/>
    <mergeCell ref="K182:K184"/>
    <mergeCell ref="L182:L184"/>
    <mergeCell ref="M182:M184"/>
    <mergeCell ref="N182:N184"/>
    <mergeCell ref="O182:O184"/>
    <mergeCell ref="P182:P184"/>
    <mergeCell ref="Q182:Q184"/>
    <mergeCell ref="R182:R184"/>
    <mergeCell ref="S182:S184"/>
    <mergeCell ref="T182:T184"/>
    <mergeCell ref="U182:U184"/>
    <mergeCell ref="A175:A181"/>
    <mergeCell ref="B175:B181"/>
    <mergeCell ref="C175:C181"/>
    <mergeCell ref="I175:I181"/>
    <mergeCell ref="J175:J181"/>
    <mergeCell ref="K175:K181"/>
    <mergeCell ref="L175:L181"/>
    <mergeCell ref="M175:M181"/>
    <mergeCell ref="N175:N181"/>
    <mergeCell ref="A164:U164"/>
    <mergeCell ref="A165:U165"/>
    <mergeCell ref="A166:A174"/>
    <mergeCell ref="B166:B174"/>
    <mergeCell ref="C166:C174"/>
    <mergeCell ref="I166:I174"/>
    <mergeCell ref="J166:J174"/>
    <mergeCell ref="K166:K174"/>
    <mergeCell ref="L166:L174"/>
    <mergeCell ref="M166:M174"/>
    <mergeCell ref="N166:N174"/>
    <mergeCell ref="O166:O174"/>
    <mergeCell ref="P166:P174"/>
    <mergeCell ref="Q166:Q174"/>
    <mergeCell ref="R166:R174"/>
    <mergeCell ref="S166:S174"/>
    <mergeCell ref="T166:T174"/>
    <mergeCell ref="U166:U174"/>
    <mergeCell ref="O156:O158"/>
    <mergeCell ref="P156:P158"/>
    <mergeCell ref="Q156:Q158"/>
    <mergeCell ref="R156:R158"/>
    <mergeCell ref="S156:S158"/>
    <mergeCell ref="T156:T158"/>
    <mergeCell ref="U156:U158"/>
    <mergeCell ref="A156:A158"/>
    <mergeCell ref="B156:B158"/>
    <mergeCell ref="C156:C158"/>
    <mergeCell ref="I156:I158"/>
    <mergeCell ref="J156:J158"/>
    <mergeCell ref="K156:K158"/>
    <mergeCell ref="L156:L158"/>
    <mergeCell ref="M156:M158"/>
    <mergeCell ref="N156:N158"/>
    <mergeCell ref="O147:O151"/>
    <mergeCell ref="P147:P151"/>
    <mergeCell ref="Q147:Q151"/>
    <mergeCell ref="R147:R151"/>
    <mergeCell ref="S147:S151"/>
    <mergeCell ref="T147:T151"/>
    <mergeCell ref="U147:U151"/>
    <mergeCell ref="A153:A155"/>
    <mergeCell ref="B153:B155"/>
    <mergeCell ref="C153:C155"/>
    <mergeCell ref="I153:I155"/>
    <mergeCell ref="J153:J155"/>
    <mergeCell ref="K153:K155"/>
    <mergeCell ref="L153:L155"/>
    <mergeCell ref="M153:M155"/>
    <mergeCell ref="N153:N155"/>
    <mergeCell ref="O153:O155"/>
    <mergeCell ref="P153:P155"/>
    <mergeCell ref="Q153:Q155"/>
    <mergeCell ref="R153:R155"/>
    <mergeCell ref="S153:S155"/>
    <mergeCell ref="T153:T155"/>
    <mergeCell ref="U153:U155"/>
    <mergeCell ref="A147:A151"/>
    <mergeCell ref="B147:B151"/>
    <mergeCell ref="C147:C151"/>
    <mergeCell ref="I147:I151"/>
    <mergeCell ref="J147:J151"/>
    <mergeCell ref="K147:K151"/>
    <mergeCell ref="L147:L151"/>
    <mergeCell ref="M147:M151"/>
    <mergeCell ref="N147:N151"/>
    <mergeCell ref="A137:U137"/>
    <mergeCell ref="A139:U139"/>
    <mergeCell ref="A140:A146"/>
    <mergeCell ref="B140:B146"/>
    <mergeCell ref="C140:C146"/>
    <mergeCell ref="I140:I146"/>
    <mergeCell ref="J140:J146"/>
    <mergeCell ref="K140:K146"/>
    <mergeCell ref="L140:L146"/>
    <mergeCell ref="M140:M146"/>
    <mergeCell ref="N140:N146"/>
    <mergeCell ref="O140:O146"/>
    <mergeCell ref="P140:P146"/>
    <mergeCell ref="Q140:Q146"/>
    <mergeCell ref="R140:R146"/>
    <mergeCell ref="S140:S146"/>
    <mergeCell ref="T140:T146"/>
    <mergeCell ref="U140:U146"/>
    <mergeCell ref="O119:O125"/>
    <mergeCell ref="P119:P125"/>
    <mergeCell ref="Q119:Q125"/>
    <mergeCell ref="R119:R125"/>
    <mergeCell ref="S119:S125"/>
    <mergeCell ref="T119:T125"/>
    <mergeCell ref="U119:U125"/>
    <mergeCell ref="O127:O131"/>
    <mergeCell ref="P127:P131"/>
    <mergeCell ref="Q127:Q131"/>
    <mergeCell ref="R127:R131"/>
    <mergeCell ref="S127:S131"/>
    <mergeCell ref="T127:T131"/>
    <mergeCell ref="U127:U131"/>
    <mergeCell ref="A127:A131"/>
    <mergeCell ref="B127:B131"/>
    <mergeCell ref="C127:C131"/>
    <mergeCell ref="I127:I131"/>
    <mergeCell ref="J127:J131"/>
    <mergeCell ref="K127:K131"/>
    <mergeCell ref="L127:L131"/>
    <mergeCell ref="M127:M131"/>
    <mergeCell ref="N127:N131"/>
    <mergeCell ref="A119:A125"/>
    <mergeCell ref="B119:B125"/>
    <mergeCell ref="C119:C125"/>
    <mergeCell ref="I119:I125"/>
    <mergeCell ref="J119:J125"/>
    <mergeCell ref="K119:K125"/>
    <mergeCell ref="L119:L125"/>
    <mergeCell ref="M119:M125"/>
    <mergeCell ref="N119:N125"/>
    <mergeCell ref="A105:U105"/>
    <mergeCell ref="A107:U107"/>
    <mergeCell ref="A108:A118"/>
    <mergeCell ref="B108:B118"/>
    <mergeCell ref="C108:C118"/>
    <mergeCell ref="I108:I118"/>
    <mergeCell ref="J108:J118"/>
    <mergeCell ref="K108:K118"/>
    <mergeCell ref="L108:L118"/>
    <mergeCell ref="M108:M118"/>
    <mergeCell ref="N108:N118"/>
    <mergeCell ref="O108:O118"/>
    <mergeCell ref="P108:P118"/>
    <mergeCell ref="Q108:Q118"/>
    <mergeCell ref="R108:R118"/>
    <mergeCell ref="S108:S118"/>
    <mergeCell ref="T108:T118"/>
    <mergeCell ref="U108:U118"/>
    <mergeCell ref="O92:O94"/>
    <mergeCell ref="P92:P94"/>
    <mergeCell ref="Q92:Q94"/>
    <mergeCell ref="R92:R94"/>
    <mergeCell ref="S92:S94"/>
    <mergeCell ref="T92:T94"/>
    <mergeCell ref="U92:U94"/>
    <mergeCell ref="A95:A98"/>
    <mergeCell ref="B95:B98"/>
    <mergeCell ref="C95:C98"/>
    <mergeCell ref="I95:I98"/>
    <mergeCell ref="J95:J98"/>
    <mergeCell ref="K95:K98"/>
    <mergeCell ref="L95:L98"/>
    <mergeCell ref="M95:M98"/>
    <mergeCell ref="N95:N98"/>
    <mergeCell ref="O95:O98"/>
    <mergeCell ref="P95:P98"/>
    <mergeCell ref="Q95:Q98"/>
    <mergeCell ref="R95:R98"/>
    <mergeCell ref="S95:S98"/>
    <mergeCell ref="T95:T98"/>
    <mergeCell ref="U95:U98"/>
    <mergeCell ref="A92:A94"/>
    <mergeCell ref="M85:M91"/>
    <mergeCell ref="N85:N91"/>
    <mergeCell ref="O85:O91"/>
    <mergeCell ref="P85:P91"/>
    <mergeCell ref="Q85:Q91"/>
    <mergeCell ref="R85:R91"/>
    <mergeCell ref="S85:S91"/>
    <mergeCell ref="T85:T91"/>
    <mergeCell ref="U85:U91"/>
    <mergeCell ref="B92:B94"/>
    <mergeCell ref="C92:C94"/>
    <mergeCell ref="I92:I94"/>
    <mergeCell ref="J92:J94"/>
    <mergeCell ref="K92:K94"/>
    <mergeCell ref="L92:L94"/>
    <mergeCell ref="M92:M94"/>
    <mergeCell ref="N92:N94"/>
    <mergeCell ref="A77:A83"/>
    <mergeCell ref="B77:B83"/>
    <mergeCell ref="C77:C83"/>
    <mergeCell ref="I77:I83"/>
    <mergeCell ref="J77:J83"/>
    <mergeCell ref="K77:K83"/>
    <mergeCell ref="L77:L83"/>
    <mergeCell ref="M77:M83"/>
    <mergeCell ref="N77:N83"/>
    <mergeCell ref="A85:A91"/>
    <mergeCell ref="B85:B91"/>
    <mergeCell ref="C85:C91"/>
    <mergeCell ref="I85:I91"/>
    <mergeCell ref="J85:J91"/>
    <mergeCell ref="K85:K91"/>
    <mergeCell ref="L85:L91"/>
    <mergeCell ref="O77:O83"/>
    <mergeCell ref="P77:P83"/>
    <mergeCell ref="Q77:Q83"/>
    <mergeCell ref="R77:R83"/>
    <mergeCell ref="A75:U75"/>
    <mergeCell ref="A76:U76"/>
    <mergeCell ref="S77:S83"/>
    <mergeCell ref="T77:T83"/>
    <mergeCell ref="U77:U83"/>
    <mergeCell ref="S62:S65"/>
    <mergeCell ref="T62:T65"/>
    <mergeCell ref="U62:U65"/>
    <mergeCell ref="A66:A69"/>
    <mergeCell ref="B66:B69"/>
    <mergeCell ref="C66:C69"/>
    <mergeCell ref="I66:I69"/>
    <mergeCell ref="J66:J69"/>
    <mergeCell ref="K66:K69"/>
    <mergeCell ref="L66:L69"/>
    <mergeCell ref="M66:M69"/>
    <mergeCell ref="N66:N69"/>
    <mergeCell ref="O66:O69"/>
    <mergeCell ref="P66:P69"/>
    <mergeCell ref="Q66:Q69"/>
    <mergeCell ref="R66:R69"/>
    <mergeCell ref="S66:S69"/>
    <mergeCell ref="T66:T69"/>
    <mergeCell ref="U66:U69"/>
    <mergeCell ref="C62:C65"/>
    <mergeCell ref="I62:I65"/>
    <mergeCell ref="J62:J65"/>
    <mergeCell ref="K62:K65"/>
    <mergeCell ref="L62:L65"/>
    <mergeCell ref="K45:K51"/>
    <mergeCell ref="M62:M65"/>
    <mergeCell ref="N62:N65"/>
    <mergeCell ref="O62:O65"/>
    <mergeCell ref="P62:P65"/>
    <mergeCell ref="P45:P51"/>
    <mergeCell ref="Q45:Q51"/>
    <mergeCell ref="R45:R51"/>
    <mergeCell ref="L45:L51"/>
    <mergeCell ref="M45:M51"/>
    <mergeCell ref="N45:N51"/>
    <mergeCell ref="O45:O51"/>
    <mergeCell ref="Q62:Q65"/>
    <mergeCell ref="R62:R65"/>
    <mergeCell ref="R40:U41"/>
    <mergeCell ref="S45:S51"/>
    <mergeCell ref="T45:T51"/>
    <mergeCell ref="U45:U51"/>
    <mergeCell ref="A52:A61"/>
    <mergeCell ref="B52:B61"/>
    <mergeCell ref="C52:C61"/>
    <mergeCell ref="I52:I61"/>
    <mergeCell ref="J52:J61"/>
    <mergeCell ref="K52:K61"/>
    <mergeCell ref="L52:L61"/>
    <mergeCell ref="M52:M61"/>
    <mergeCell ref="N52:N61"/>
    <mergeCell ref="O52:O61"/>
    <mergeCell ref="P52:P61"/>
    <mergeCell ref="Q52:Q61"/>
    <mergeCell ref="R52:R61"/>
    <mergeCell ref="S52:S61"/>
    <mergeCell ref="T52:T61"/>
    <mergeCell ref="U52:U61"/>
    <mergeCell ref="B45:B51"/>
    <mergeCell ref="C45:C51"/>
    <mergeCell ref="I45:I51"/>
    <mergeCell ref="J45:J51"/>
    <mergeCell ref="A40:A42"/>
    <mergeCell ref="B40:B42"/>
    <mergeCell ref="C40:C42"/>
    <mergeCell ref="D40:D42"/>
    <mergeCell ref="E40:F41"/>
    <mergeCell ref="G40:I41"/>
    <mergeCell ref="J40:L41"/>
    <mergeCell ref="M40:M42"/>
    <mergeCell ref="N40:Q41"/>
    <mergeCell ref="A339:A341"/>
    <mergeCell ref="A342:A345"/>
    <mergeCell ref="I339:I341"/>
    <mergeCell ref="C326:C332"/>
    <mergeCell ref="I326:I332"/>
    <mergeCell ref="I333:I337"/>
    <mergeCell ref="B333:B337"/>
    <mergeCell ref="B326:B332"/>
    <mergeCell ref="I342:I345"/>
    <mergeCell ref="B342:B345"/>
    <mergeCell ref="C342:C345"/>
    <mergeCell ref="B339:B341"/>
    <mergeCell ref="C339:C341"/>
    <mergeCell ref="C333:C337"/>
    <mergeCell ref="I315:I317"/>
    <mergeCell ref="I312:I314"/>
    <mergeCell ref="C315:C317"/>
    <mergeCell ref="B315:B317"/>
    <mergeCell ref="B312:B314"/>
    <mergeCell ref="R315:R317"/>
    <mergeCell ref="S315:S317"/>
    <mergeCell ref="T315:T317"/>
    <mergeCell ref="N326:N332"/>
    <mergeCell ref="O326:O332"/>
    <mergeCell ref="P326:P332"/>
    <mergeCell ref="Q326:Q332"/>
    <mergeCell ref="R326:R332"/>
    <mergeCell ref="S326:S332"/>
    <mergeCell ref="T326:T332"/>
    <mergeCell ref="A324:U324"/>
    <mergeCell ref="A326:A332"/>
    <mergeCell ref="A333:A337"/>
    <mergeCell ref="J333:J337"/>
    <mergeCell ref="K333:K337"/>
    <mergeCell ref="L333:L337"/>
    <mergeCell ref="U315:U317"/>
    <mergeCell ref="C312:C314"/>
    <mergeCell ref="K312:K314"/>
    <mergeCell ref="B3:C3"/>
    <mergeCell ref="B5:C5"/>
    <mergeCell ref="A312:A314"/>
    <mergeCell ref="A315:A317"/>
    <mergeCell ref="L312:L314"/>
    <mergeCell ref="M312:M314"/>
    <mergeCell ref="P315:P317"/>
    <mergeCell ref="Q315:Q317"/>
    <mergeCell ref="J315:J317"/>
    <mergeCell ref="K315:K317"/>
    <mergeCell ref="L315:L317"/>
    <mergeCell ref="M315:M317"/>
    <mergeCell ref="N315:N317"/>
    <mergeCell ref="O315:O317"/>
    <mergeCell ref="N312:N314"/>
    <mergeCell ref="A290:A300"/>
    <mergeCell ref="A288:U288"/>
    <mergeCell ref="A289:U289"/>
    <mergeCell ref="A62:A65"/>
    <mergeCell ref="B62:B65"/>
    <mergeCell ref="A44:U44"/>
    <mergeCell ref="A301:A310"/>
    <mergeCell ref="J301:J310"/>
    <mergeCell ref="K301:K310"/>
    <mergeCell ref="S301:S310"/>
    <mergeCell ref="T301:T310"/>
    <mergeCell ref="U290:U300"/>
    <mergeCell ref="O312:O314"/>
    <mergeCell ref="P312:P314"/>
    <mergeCell ref="Q312:Q314"/>
    <mergeCell ref="R312:R314"/>
    <mergeCell ref="S312:S314"/>
    <mergeCell ref="U301:U310"/>
    <mergeCell ref="R301:R310"/>
    <mergeCell ref="O290:O300"/>
    <mergeCell ref="P290:P300"/>
    <mergeCell ref="O301:O310"/>
    <mergeCell ref="P301:P310"/>
    <mergeCell ref="R290:R300"/>
    <mergeCell ref="T312:T314"/>
    <mergeCell ref="U312:U314"/>
    <mergeCell ref="L301:L310"/>
    <mergeCell ref="M301:M310"/>
    <mergeCell ref="J312:J314"/>
    <mergeCell ref="N301:N310"/>
    <mergeCell ref="B290:B300"/>
    <mergeCell ref="C290:C300"/>
    <mergeCell ref="J239:J248"/>
    <mergeCell ref="Q290:Q300"/>
    <mergeCell ref="N290:N300"/>
    <mergeCell ref="I290:I300"/>
    <mergeCell ref="J290:J300"/>
    <mergeCell ref="K290:K300"/>
    <mergeCell ref="L290:L300"/>
    <mergeCell ref="N239:N248"/>
    <mergeCell ref="O239:O248"/>
    <mergeCell ref="P239:P248"/>
    <mergeCell ref="N261:N268"/>
    <mergeCell ref="O261:O268"/>
    <mergeCell ref="J261:J268"/>
    <mergeCell ref="M261:M268"/>
    <mergeCell ref="P261:P268"/>
    <mergeCell ref="A259:U259"/>
    <mergeCell ref="A261:A268"/>
    <mergeCell ref="Q261:Q268"/>
    <mergeCell ref="R261:R268"/>
    <mergeCell ref="S261:S268"/>
    <mergeCell ref="T261:T268"/>
    <mergeCell ref="L261:L268"/>
    <mergeCell ref="R227:R231"/>
    <mergeCell ref="S227:S231"/>
    <mergeCell ref="T227:T231"/>
    <mergeCell ref="U227:U231"/>
    <mergeCell ref="I227:I231"/>
    <mergeCell ref="K227:K231"/>
    <mergeCell ref="L227:L231"/>
    <mergeCell ref="O227:O231"/>
    <mergeCell ref="L232:L238"/>
    <mergeCell ref="M232:M238"/>
    <mergeCell ref="P227:P231"/>
    <mergeCell ref="N227:N231"/>
    <mergeCell ref="U232:U238"/>
    <mergeCell ref="A278:A281"/>
    <mergeCell ref="I269:I277"/>
    <mergeCell ref="J269:J277"/>
    <mergeCell ref="C278:C281"/>
    <mergeCell ref="B278:B281"/>
    <mergeCell ref="I278:I281"/>
    <mergeCell ref="C269:C277"/>
    <mergeCell ref="J278:J281"/>
    <mergeCell ref="O278:O281"/>
    <mergeCell ref="N269:N277"/>
    <mergeCell ref="L269:L277"/>
    <mergeCell ref="M269:M277"/>
    <mergeCell ref="L278:L281"/>
    <mergeCell ref="M278:M281"/>
    <mergeCell ref="K269:K277"/>
    <mergeCell ref="R278:R281"/>
    <mergeCell ref="Q232:Q238"/>
    <mergeCell ref="Q227:Q231"/>
    <mergeCell ref="Q239:Q248"/>
    <mergeCell ref="A224:U224"/>
    <mergeCell ref="K278:K281"/>
    <mergeCell ref="P269:P277"/>
    <mergeCell ref="P278:P281"/>
    <mergeCell ref="O269:O277"/>
    <mergeCell ref="N278:N281"/>
    <mergeCell ref="A226:U226"/>
    <mergeCell ref="J227:J231"/>
    <mergeCell ref="A227:A231"/>
    <mergeCell ref="I232:I238"/>
    <mergeCell ref="B232:B238"/>
    <mergeCell ref="B227:B231"/>
    <mergeCell ref="M227:M231"/>
    <mergeCell ref="U269:U277"/>
    <mergeCell ref="U278:U281"/>
    <mergeCell ref="I239:I248"/>
    <mergeCell ref="A232:A238"/>
    <mergeCell ref="A239:A248"/>
    <mergeCell ref="A249:A251"/>
    <mergeCell ref="B249:B251"/>
    <mergeCell ref="B301:B310"/>
    <mergeCell ref="C301:C310"/>
    <mergeCell ref="I301:I310"/>
    <mergeCell ref="R232:R238"/>
    <mergeCell ref="S232:S238"/>
    <mergeCell ref="T232:T238"/>
    <mergeCell ref="N232:N238"/>
    <mergeCell ref="O232:O238"/>
    <mergeCell ref="P232:P238"/>
    <mergeCell ref="L239:L248"/>
    <mergeCell ref="M239:M248"/>
    <mergeCell ref="R239:R248"/>
    <mergeCell ref="S239:S248"/>
    <mergeCell ref="T239:T248"/>
    <mergeCell ref="S290:S300"/>
    <mergeCell ref="T290:T300"/>
    <mergeCell ref="M290:M300"/>
    <mergeCell ref="Q301:Q310"/>
    <mergeCell ref="T269:T277"/>
    <mergeCell ref="T278:T281"/>
    <mergeCell ref="Q269:Q277"/>
    <mergeCell ref="Q278:Q281"/>
    <mergeCell ref="S269:S277"/>
    <mergeCell ref="S278:S281"/>
    <mergeCell ref="U239:U248"/>
    <mergeCell ref="T249:T251"/>
    <mergeCell ref="U249:U251"/>
    <mergeCell ref="Q249:Q251"/>
    <mergeCell ref="R249:R251"/>
    <mergeCell ref="S249:S251"/>
    <mergeCell ref="B1:C1"/>
    <mergeCell ref="C261:C268"/>
    <mergeCell ref="B269:B277"/>
    <mergeCell ref="A260:U260"/>
    <mergeCell ref="K239:K248"/>
    <mergeCell ref="B239:B248"/>
    <mergeCell ref="C239:C248"/>
    <mergeCell ref="R269:R277"/>
    <mergeCell ref="C249:C251"/>
    <mergeCell ref="C232:C238"/>
    <mergeCell ref="C227:C231"/>
    <mergeCell ref="K232:K238"/>
    <mergeCell ref="U261:U268"/>
    <mergeCell ref="B261:B268"/>
    <mergeCell ref="I261:I268"/>
    <mergeCell ref="K261:K268"/>
    <mergeCell ref="A269:A277"/>
    <mergeCell ref="J232:J238"/>
    <mergeCell ref="U326:U332"/>
    <mergeCell ref="J326:J332"/>
    <mergeCell ref="K326:K332"/>
    <mergeCell ref="L326:L332"/>
    <mergeCell ref="M326:M332"/>
    <mergeCell ref="A325:U325"/>
    <mergeCell ref="M339:M341"/>
    <mergeCell ref="R333:R337"/>
    <mergeCell ref="S333:S337"/>
    <mergeCell ref="T333:T337"/>
    <mergeCell ref="T339:T341"/>
    <mergeCell ref="U339:U341"/>
    <mergeCell ref="N339:N341"/>
    <mergeCell ref="O339:O341"/>
    <mergeCell ref="P339:P341"/>
    <mergeCell ref="Q339:Q341"/>
    <mergeCell ref="U333:U337"/>
    <mergeCell ref="N333:N337"/>
    <mergeCell ref="O333:O337"/>
    <mergeCell ref="P333:P337"/>
    <mergeCell ref="Q333:Q337"/>
    <mergeCell ref="M333:M337"/>
    <mergeCell ref="R339:R341"/>
    <mergeCell ref="S339:S341"/>
    <mergeCell ref="T342:T345"/>
    <mergeCell ref="U342:U345"/>
    <mergeCell ref="N342:N345"/>
    <mergeCell ref="O342:O345"/>
    <mergeCell ref="P342:P345"/>
    <mergeCell ref="Q342:Q345"/>
    <mergeCell ref="R342:R345"/>
    <mergeCell ref="S342:S345"/>
    <mergeCell ref="J342:J345"/>
    <mergeCell ref="K342:K345"/>
    <mergeCell ref="L342:L345"/>
    <mergeCell ref="M342:M345"/>
    <mergeCell ref="J339:J341"/>
    <mergeCell ref="M249:M251"/>
    <mergeCell ref="N249:N251"/>
    <mergeCell ref="O249:O251"/>
    <mergeCell ref="P249:P251"/>
    <mergeCell ref="I249:I251"/>
    <mergeCell ref="J249:J251"/>
    <mergeCell ref="K249:K251"/>
    <mergeCell ref="L249:L251"/>
    <mergeCell ref="K339:K341"/>
    <mergeCell ref="L339:L341"/>
    <mergeCell ref="B15:V15"/>
    <mergeCell ref="B17:V17"/>
    <mergeCell ref="B24:T24"/>
    <mergeCell ref="B25:T25"/>
    <mergeCell ref="B26:T26"/>
    <mergeCell ref="A206:A209"/>
    <mergeCell ref="B206:B209"/>
    <mergeCell ref="C206:C209"/>
    <mergeCell ref="I206:I209"/>
    <mergeCell ref="J206:J209"/>
    <mergeCell ref="K206:K209"/>
    <mergeCell ref="L206:L209"/>
    <mergeCell ref="M206:M209"/>
    <mergeCell ref="N206:N209"/>
    <mergeCell ref="O206:O209"/>
    <mergeCell ref="P206:P209"/>
    <mergeCell ref="Q206:Q209"/>
    <mergeCell ref="R206:R209"/>
    <mergeCell ref="S206:S209"/>
    <mergeCell ref="T206:T209"/>
    <mergeCell ref="U206:U209"/>
    <mergeCell ref="A45:A51"/>
    <mergeCell ref="A43:U43"/>
    <mergeCell ref="A39:U39"/>
  </mergeCells>
  <phoneticPr fontId="0" type="noConversion"/>
  <pageMargins left="0.78740157480314965" right="0.19685039370078741" top="0.39370078740157483" bottom="0.39370078740157483" header="0" footer="0"/>
  <pageSetup paperSize="9" scale="65" orientation="landscape" r:id="rId1"/>
  <headerFooter alignWithMargins="0"/>
  <rowBreaks count="10" manualBreakCount="10">
    <brk id="36" max="20" man="1"/>
    <brk id="73" max="20" man="1"/>
    <brk id="103" max="20" man="1"/>
    <brk id="135" max="20" man="1"/>
    <brk id="162" max="20" man="1"/>
    <brk id="195" max="20" man="1"/>
    <brk id="222" max="20" man="1"/>
    <brk id="256" max="20" man="1"/>
    <brk id="286" max="20" man="1"/>
    <brk id="32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Лист1!OLE_LINK1</vt:lpstr>
      <vt:lpstr>Лист1!Область_печати</vt:lpstr>
    </vt:vector>
  </TitlesOfParts>
  <Company>Tycoon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</dc:creator>
  <cp:lastModifiedBy>Пользователь Windows</cp:lastModifiedBy>
  <cp:lastPrinted>2003-12-31T22:51:49Z</cp:lastPrinted>
  <dcterms:created xsi:type="dcterms:W3CDTF">2007-05-14T15:29:27Z</dcterms:created>
  <dcterms:modified xsi:type="dcterms:W3CDTF">2020-08-19T10:44:39Z</dcterms:modified>
</cp:coreProperties>
</file>